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ldisB\Desktop\"/>
    </mc:Choice>
  </mc:AlternateContent>
  <bookViews>
    <workbookView xWindow="0" yWindow="0" windowWidth="28800" windowHeight="12135" tabRatio="921"/>
  </bookViews>
  <sheets>
    <sheet name="Koptame" sheetId="65" r:id="rId1"/>
    <sheet name="Kops. 73,74, 71,72,72-1 kab." sheetId="55" r:id="rId2"/>
    <sheet name="73 (208) kab" sheetId="54" r:id="rId3"/>
    <sheet name="74 (210)kab." sheetId="53" r:id="rId4"/>
    <sheet name="Tiesu zale 71 kab." sheetId="62" r:id="rId5"/>
    <sheet name="Tiesu zale 72 kab." sheetId="63" r:id="rId6"/>
    <sheet name=" Telpa 72-1" sheetId="64" r:id="rId7"/>
  </sheets>
  <definedNames>
    <definedName name="_xlnm._FilterDatabase" localSheetId="6" hidden="1">' Telpa 72-1'!$A$16:$Q$111</definedName>
    <definedName name="_xlnm._FilterDatabase" localSheetId="2" hidden="1">'73 (208) kab'!$A$15:$R$97</definedName>
    <definedName name="_xlnm._FilterDatabase" localSheetId="3" hidden="1">'74 (210)kab.'!$A$15:$R$77</definedName>
    <definedName name="_xlnm._FilterDatabase" localSheetId="4" hidden="1">'Tiesu zale 71 kab.'!$A$16:$P$261</definedName>
    <definedName name="_xlnm._FilterDatabase" localSheetId="5" hidden="1">'Tiesu zale 72 kab.'!$A$16:$Q$91</definedName>
    <definedName name="_xlnm.Print_Area" localSheetId="6">' Telpa 72-1'!$A$1:$P$82</definedName>
    <definedName name="_xlnm.Print_Area" localSheetId="2">'73 (208) kab'!$A$1:$P$81</definedName>
    <definedName name="_xlnm.Print_Area" localSheetId="3">'74 (210)kab.'!$A$1:$P$74</definedName>
    <definedName name="_xlnm.Print_Area" localSheetId="0">Koptame!$A$1:$D$41</definedName>
    <definedName name="_xlnm.Print_Area" localSheetId="4">'Tiesu zale 71 kab.'!$A$1:$P$83</definedName>
    <definedName name="_xlnm.Print_Area" localSheetId="5">'Tiesu zale 72 kab.'!$A$1:$P$83</definedName>
    <definedName name="_xlnm.Print_Titles" localSheetId="6">' Telpa 72-1'!$14:$16</definedName>
    <definedName name="_xlnm.Print_Titles" localSheetId="2">'73 (208) kab'!$13:$15</definedName>
    <definedName name="_xlnm.Print_Titles" localSheetId="3">'74 (210)kab.'!$13:$15</definedName>
    <definedName name="_xlnm.Print_Titles" localSheetId="4">'Tiesu zale 71 kab.'!$14:$16</definedName>
    <definedName name="_xlnm.Print_Titles" localSheetId="5">'Tiesu zale 72 kab.'!$14:$16</definedName>
  </definedNames>
  <calcPr calcId="152511" fullPrecision="0"/>
</workbook>
</file>

<file path=xl/calcChain.xml><?xml version="1.0" encoding="utf-8"?>
<calcChain xmlns="http://schemas.openxmlformats.org/spreadsheetml/2006/main">
  <c r="D23" i="65" l="1"/>
  <c r="A18" i="64"/>
  <c r="A19" i="64"/>
  <c r="A20" i="64"/>
  <c r="A21" i="64"/>
  <c r="A22" i="64"/>
  <c r="A23" i="64"/>
  <c r="A24" i="64"/>
  <c r="A25" i="64"/>
  <c r="A26" i="64"/>
  <c r="A27" i="64"/>
  <c r="A28" i="64"/>
  <c r="A29" i="64"/>
  <c r="A30" i="64"/>
  <c r="A31" i="64"/>
  <c r="A32" i="64"/>
  <c r="A33" i="64"/>
  <c r="A34" i="64"/>
  <c r="A35" i="64"/>
  <c r="A36" i="64" s="1"/>
  <c r="A37" i="64" s="1"/>
  <c r="A38" i="64" s="1"/>
  <c r="A39" i="64" s="1"/>
  <c r="A40" i="64" s="1"/>
  <c r="A41" i="64" s="1"/>
  <c r="A42" i="64" s="1"/>
  <c r="A43" i="64" s="1"/>
  <c r="A44" i="64" s="1"/>
  <c r="A45" i="64" s="1"/>
  <c r="A46" i="64" s="1"/>
  <c r="A47" i="64" s="1"/>
  <c r="A48" i="64" s="1"/>
  <c r="A49" i="64" s="1"/>
  <c r="A50" i="64" s="1"/>
  <c r="A51" i="64" s="1"/>
  <c r="A52" i="64" s="1"/>
  <c r="A53" i="64" s="1"/>
  <c r="A54" i="64" s="1"/>
  <c r="A55" i="64" s="1"/>
  <c r="A56" i="64" s="1"/>
  <c r="A57" i="64" s="1"/>
  <c r="A58" i="64" s="1"/>
  <c r="A59" i="64" s="1"/>
  <c r="A60" i="64" s="1"/>
  <c r="A61" i="64" s="1"/>
  <c r="A62" i="64" s="1"/>
  <c r="A63" i="64" s="1"/>
  <c r="A64" i="64" s="1"/>
  <c r="A65" i="64" s="1"/>
  <c r="A66" i="64" s="1"/>
  <c r="A67" i="64" s="1"/>
  <c r="A68" i="64" s="1"/>
  <c r="A69" i="64" s="1"/>
  <c r="A70" i="64" s="1"/>
  <c r="A71" i="64" s="1"/>
  <c r="E43" i="64"/>
  <c r="N73" i="64"/>
  <c r="O73" i="64" l="1"/>
  <c r="L73" i="64"/>
  <c r="C26" i="55"/>
  <c r="C25" i="55"/>
  <c r="C24" i="55"/>
  <c r="A26" i="55"/>
  <c r="B26" i="55"/>
  <c r="A25" i="55"/>
  <c r="B25" i="55"/>
  <c r="E44" i="63"/>
  <c r="A18" i="63"/>
  <c r="A19" i="63" s="1"/>
  <c r="A20" i="63" s="1"/>
  <c r="A21" i="63" s="1"/>
  <c r="A22" i="63" s="1"/>
  <c r="A23" i="63" s="1"/>
  <c r="A24" i="63" s="1"/>
  <c r="A25" i="63" s="1"/>
  <c r="A26" i="63" s="1"/>
  <c r="A27" i="63" s="1"/>
  <c r="A28" i="63" s="1"/>
  <c r="A29" i="63" s="1"/>
  <c r="A30" i="63" s="1"/>
  <c r="A31" i="63" s="1"/>
  <c r="A32" i="63" s="1"/>
  <c r="A33" i="63" s="1"/>
  <c r="A34" i="63" s="1"/>
  <c r="A35" i="63" s="1"/>
  <c r="A36" i="63" s="1"/>
  <c r="A37" i="63" s="1"/>
  <c r="A38" i="63" s="1"/>
  <c r="A39" i="63" s="1"/>
  <c r="A40" i="63" s="1"/>
  <c r="A41" i="63" s="1"/>
  <c r="A42" i="63" s="1"/>
  <c r="A43" i="63" s="1"/>
  <c r="A44" i="63" s="1"/>
  <c r="A45" i="63" s="1"/>
  <c r="A46" i="63" s="1"/>
  <c r="A47" i="63" s="1"/>
  <c r="A48" i="63" s="1"/>
  <c r="A49" i="63" s="1"/>
  <c r="A50" i="63" s="1"/>
  <c r="A51" i="63" s="1"/>
  <c r="A52" i="63" s="1"/>
  <c r="A53" i="63" s="1"/>
  <c r="A54" i="63" s="1"/>
  <c r="A55" i="63" s="1"/>
  <c r="A56" i="63" s="1"/>
  <c r="A57" i="63" s="1"/>
  <c r="A58" i="63" s="1"/>
  <c r="A59" i="63" s="1"/>
  <c r="A60" i="63" s="1"/>
  <c r="A61" i="63" s="1"/>
  <c r="A62" i="63" s="1"/>
  <c r="A63" i="63" s="1"/>
  <c r="A64" i="63" s="1"/>
  <c r="A65" i="63" s="1"/>
  <c r="A66" i="63" s="1"/>
  <c r="A67" i="63" s="1"/>
  <c r="A68" i="63" s="1"/>
  <c r="A69" i="63" s="1"/>
  <c r="A70" i="63" s="1"/>
  <c r="A71" i="63" s="1"/>
  <c r="A72" i="63" s="1"/>
  <c r="A73" i="63" s="1"/>
  <c r="A74" i="63" s="1"/>
  <c r="A18" i="62"/>
  <c r="A19" i="62" s="1"/>
  <c r="A20" i="62" s="1"/>
  <c r="A21" i="62" s="1"/>
  <c r="A22" i="62" s="1"/>
  <c r="A23" i="62" s="1"/>
  <c r="A24" i="62" s="1"/>
  <c r="A25" i="62" s="1"/>
  <c r="A26" i="62" s="1"/>
  <c r="A27" i="62" s="1"/>
  <c r="A28" i="62" s="1"/>
  <c r="A29" i="62" s="1"/>
  <c r="A30" i="62" s="1"/>
  <c r="A31" i="62" s="1"/>
  <c r="A32" i="62" s="1"/>
  <c r="A33" i="62" s="1"/>
  <c r="A34" i="62" s="1"/>
  <c r="A35" i="62" s="1"/>
  <c r="A36" i="62" s="1"/>
  <c r="A37" i="62" s="1"/>
  <c r="A38" i="62" s="1"/>
  <c r="A39" i="62" s="1"/>
  <c r="A40" i="62" s="1"/>
  <c r="A41" i="62" s="1"/>
  <c r="A42" i="62" s="1"/>
  <c r="A43" i="62" s="1"/>
  <c r="A44" i="62" s="1"/>
  <c r="A45" i="62" s="1"/>
  <c r="A46" i="62" s="1"/>
  <c r="A47" i="62" s="1"/>
  <c r="A48" i="62" s="1"/>
  <c r="A49" i="62" s="1"/>
  <c r="A50" i="62" s="1"/>
  <c r="A51" i="62" s="1"/>
  <c r="A52" i="62" s="1"/>
  <c r="A53" i="62" s="1"/>
  <c r="A54" i="62" s="1"/>
  <c r="A55" i="62" s="1"/>
  <c r="A56" i="62" s="1"/>
  <c r="A57" i="62" s="1"/>
  <c r="A58" i="62" s="1"/>
  <c r="A59" i="62" s="1"/>
  <c r="A60" i="62" s="1"/>
  <c r="A61" i="62" s="1"/>
  <c r="A62" i="62" s="1"/>
  <c r="A63" i="62" s="1"/>
  <c r="A64" i="62" s="1"/>
  <c r="A65" i="62" s="1"/>
  <c r="A66" i="62" s="1"/>
  <c r="A67" i="62" s="1"/>
  <c r="A68" i="62" s="1"/>
  <c r="A69" i="62" s="1"/>
  <c r="A70" i="62" s="1"/>
  <c r="A71" i="62" s="1"/>
  <c r="A72" i="62" s="1"/>
  <c r="A73" i="62" s="1"/>
  <c r="M73" i="64" l="1"/>
  <c r="P73" i="64"/>
  <c r="K12" i="64" s="1"/>
  <c r="G26" i="55"/>
  <c r="F26" i="55"/>
  <c r="N76" i="63"/>
  <c r="F25" i="55" s="1"/>
  <c r="L75" i="62"/>
  <c r="H24" i="55" s="1"/>
  <c r="N75" i="62"/>
  <c r="F24" i="55" s="1"/>
  <c r="O75" i="62"/>
  <c r="G24" i="55" s="1"/>
  <c r="O76" i="63"/>
  <c r="G25" i="55" s="1"/>
  <c r="L76" i="63"/>
  <c r="H25" i="55" s="1"/>
  <c r="H26" i="55"/>
  <c r="A18" i="53"/>
  <c r="A19" i="53" s="1"/>
  <c r="A20" i="53" s="1"/>
  <c r="A21" i="53" s="1"/>
  <c r="A22" i="53" s="1"/>
  <c r="A23" i="53" s="1"/>
  <c r="A24" i="53" s="1"/>
  <c r="A28" i="53"/>
  <c r="A29" i="53" s="1"/>
  <c r="A30" i="53" s="1"/>
  <c r="A31" i="53" s="1"/>
  <c r="A33" i="53" s="1"/>
  <c r="A34" i="53" s="1"/>
  <c r="A35" i="53" s="1"/>
  <c r="A36" i="53" s="1"/>
  <c r="A37" i="53" s="1"/>
  <c r="A39" i="53" s="1"/>
  <c r="A40" i="53" s="1"/>
  <c r="A41" i="53" s="1"/>
  <c r="A43" i="53" s="1"/>
  <c r="A44" i="53" s="1"/>
  <c r="A45" i="53" s="1"/>
  <c r="A46" i="53" s="1"/>
  <c r="A48" i="53" s="1"/>
  <c r="A49" i="53" s="1"/>
  <c r="A50" i="53" s="1"/>
  <c r="A52" i="53" s="1"/>
  <c r="A55" i="53"/>
  <c r="A56" i="53" s="1"/>
  <c r="A57" i="53" s="1"/>
  <c r="A58" i="53" s="1"/>
  <c r="A59" i="53" s="1"/>
  <c r="A60" i="53" s="1"/>
  <c r="A61" i="53" s="1"/>
  <c r="A62" i="53" s="1"/>
  <c r="A63" i="53" s="1"/>
  <c r="O74" i="54"/>
  <c r="G22" i="55" s="1"/>
  <c r="E72" i="54"/>
  <c r="E50" i="54"/>
  <c r="B24" i="55"/>
  <c r="A24" i="55"/>
  <c r="A18" i="54"/>
  <c r="A19" i="54"/>
  <c r="A20" i="54"/>
  <c r="A21" i="54"/>
  <c r="A22" i="54"/>
  <c r="A23" i="54"/>
  <c r="A24" i="54"/>
  <c r="E19" i="54"/>
  <c r="E23" i="54"/>
  <c r="A28" i="54"/>
  <c r="A29" i="54"/>
  <c r="A30" i="54"/>
  <c r="A31" i="54"/>
  <c r="A32" i="54"/>
  <c r="A33" i="54"/>
  <c r="A34" i="54"/>
  <c r="A36" i="54"/>
  <c r="A37" i="54"/>
  <c r="A38" i="54"/>
  <c r="A39" i="54"/>
  <c r="A40" i="54"/>
  <c r="A42" i="54"/>
  <c r="A43" i="54"/>
  <c r="A44" i="54"/>
  <c r="A45" i="54"/>
  <c r="E28" i="54"/>
  <c r="E32" i="54"/>
  <c r="E40" i="54"/>
  <c r="E42" i="54"/>
  <c r="E45" i="54"/>
  <c r="E53" i="54"/>
  <c r="E54" i="54"/>
  <c r="E55" i="54"/>
  <c r="A61" i="54"/>
  <c r="A62" i="54"/>
  <c r="C22" i="55"/>
  <c r="A23" i="55"/>
  <c r="B23" i="55"/>
  <c r="C23" i="55"/>
  <c r="E29" i="54"/>
  <c r="E30" i="54"/>
  <c r="A63" i="54"/>
  <c r="A64" i="54"/>
  <c r="A65" i="54"/>
  <c r="A66" i="54"/>
  <c r="A67" i="54"/>
  <c r="A68" i="54"/>
  <c r="A69" i="54"/>
  <c r="E36" i="54"/>
  <c r="E33" i="54"/>
  <c r="E43" i="54"/>
  <c r="E31" i="54"/>
  <c r="E44" i="54"/>
  <c r="A47" i="54"/>
  <c r="A48" i="54"/>
  <c r="A49" i="54"/>
  <c r="A50" i="54"/>
  <c r="A51" i="54"/>
  <c r="A53" i="54"/>
  <c r="A54" i="54"/>
  <c r="A55" i="54"/>
  <c r="A56" i="54"/>
  <c r="A58" i="54"/>
  <c r="E37" i="54"/>
  <c r="E34" i="54"/>
  <c r="E38" i="54"/>
  <c r="E39" i="54"/>
  <c r="M75" i="62" l="1"/>
  <c r="E24" i="55" s="1"/>
  <c r="E26" i="55"/>
  <c r="D26" i="55"/>
  <c r="P76" i="63"/>
  <c r="D25" i="55" s="1"/>
  <c r="M76" i="63"/>
  <c r="E25" i="55" s="1"/>
  <c r="P75" i="62"/>
  <c r="D24" i="55" s="1"/>
  <c r="O68" i="53"/>
  <c r="N68" i="53"/>
  <c r="N74" i="54"/>
  <c r="F22" i="55" s="1"/>
  <c r="P74" i="54"/>
  <c r="K11" i="54" s="1"/>
  <c r="M74" i="54"/>
  <c r="E22" i="55" s="1"/>
  <c r="L74" i="54"/>
  <c r="H22" i="55" s="1"/>
  <c r="K12" i="63" l="1"/>
  <c r="K12" i="62"/>
  <c r="M68" i="53"/>
  <c r="D22" i="55"/>
  <c r="L68" i="53" l="1"/>
  <c r="P68" i="53"/>
  <c r="K11" i="53" s="1"/>
  <c r="F23" i="55" l="1"/>
  <c r="F28" i="55" s="1"/>
  <c r="G23" i="55"/>
  <c r="G28" i="55" s="1"/>
  <c r="H23" i="55" l="1"/>
  <c r="E23" i="55"/>
  <c r="E28" i="55" s="1"/>
  <c r="H28" i="55" l="1"/>
  <c r="D14" i="55" s="1"/>
  <c r="D23" i="55"/>
  <c r="D28" i="55" s="1"/>
  <c r="D32" i="55" l="1"/>
  <c r="D13" i="55" l="1"/>
  <c r="D24" i="65"/>
  <c r="D26" i="65" s="1"/>
</calcChain>
</file>

<file path=xl/sharedStrings.xml><?xml version="1.0" encoding="utf-8"?>
<sst xmlns="http://schemas.openxmlformats.org/spreadsheetml/2006/main" count="996" uniqueCount="172">
  <si>
    <t>Vienības izmaksas</t>
  </si>
  <si>
    <t>Daudzums</t>
  </si>
  <si>
    <t>(Darba veids vai konstruktīvā elementa nosaukums)</t>
  </si>
  <si>
    <t>Kopā uz visu apjomu</t>
  </si>
  <si>
    <t>Kopsavilkuma aprēķini pa darbu veidiem</t>
  </si>
  <si>
    <t>(darbu veids vai konstruktīvā elementa nosaukums)</t>
  </si>
  <si>
    <t>Kopējā darbietilpība, c/h</t>
  </si>
  <si>
    <t>Tai skaitā</t>
  </si>
  <si>
    <t>Kopā</t>
  </si>
  <si>
    <t>Nr. p.k.</t>
  </si>
  <si>
    <t>Būves nosaukums: Rīgas apgabaltiesas birojs Brīvības bulvārī 34, Rīgā</t>
  </si>
  <si>
    <t>Objekta adrese: Brīvības bulvāris 34, Rīga</t>
  </si>
  <si>
    <t>1.</t>
  </si>
  <si>
    <t>02-00000</t>
  </si>
  <si>
    <t>Kods</t>
  </si>
  <si>
    <t>gb.</t>
  </si>
  <si>
    <t>m</t>
  </si>
  <si>
    <t>Sienu apdares noņemšana</t>
  </si>
  <si>
    <t>Logu nosegšana ar plēvi pasargāšanai no celtniecības putekļiem</t>
  </si>
  <si>
    <t>Līgumcena</t>
  </si>
  <si>
    <t>Iekšējie apdares - restaurācijas darbi</t>
  </si>
  <si>
    <t>10-00000</t>
  </si>
  <si>
    <t>2.</t>
  </si>
  <si>
    <t>Griesti</t>
  </si>
  <si>
    <r>
      <t>m</t>
    </r>
    <r>
      <rPr>
        <vertAlign val="superscript"/>
        <sz val="10"/>
        <rFont val="Times New Roman"/>
        <family val="1"/>
        <charset val="186"/>
      </rPr>
      <t>2</t>
    </r>
  </si>
  <si>
    <t>Demontāžas un sagatavošanas darbi</t>
  </si>
  <si>
    <t>Pastatņu u.c. palīgaprīkojuma nomas, amortizācijas izmaksas</t>
  </si>
  <si>
    <t>objekts</t>
  </si>
  <si>
    <t>Sienas</t>
  </si>
  <si>
    <r>
      <t>m</t>
    </r>
    <r>
      <rPr>
        <vertAlign val="superscript"/>
        <sz val="9"/>
        <rFont val="Times New Roman"/>
        <family val="1"/>
        <charset val="186"/>
      </rPr>
      <t>2</t>
    </r>
  </si>
  <si>
    <t>Apmetuma nostiprināšana ar oriģinālam atbilstošu dziļumgrunti</t>
  </si>
  <si>
    <t>Esošā apmetuma virsmu apsekošana, bojātās, nestnespējīgās apmetuma kārtas nokalšana</t>
  </si>
  <si>
    <t xml:space="preserve">Sienu virsmas špaktelēšana sagatavojot virsmu krāsošanai,  gruntēšana pirms krāsošanas </t>
  </si>
  <si>
    <t>Grīda</t>
  </si>
  <si>
    <t>Durvis</t>
  </si>
  <si>
    <t>kpl.</t>
  </si>
  <si>
    <t>Durvju roktura HAFELE 902.92.402 montāža (vai ekvivalents)</t>
  </si>
  <si>
    <t>Radiatori un cauruļvadi</t>
  </si>
  <si>
    <t>Cauruļvadu krāsojuma attīrīšana, virsmas sagatavošana un krāsošana atbilstoši sienas krāsojuma tonim</t>
  </si>
  <si>
    <t>Pasūtītājs: Valsts akciju sabiedrība “Tiesu namu aģentūra”, Baldones iela 1B, LV-1007, Rīga</t>
  </si>
  <si>
    <t>Adrese: Baldones iela 1B, LV-1007, Rīga</t>
  </si>
  <si>
    <t>Griestu apdares noņemšana</t>
  </si>
  <si>
    <t xml:space="preserve">Griestu virsmas špaktelēšana sagatavojot virsmu krāsošanai,  gruntēšana pirms krāsošanas </t>
  </si>
  <si>
    <t>Montāžas materiāli</t>
  </si>
  <si>
    <t>18-00000</t>
  </si>
  <si>
    <t>Kabelis NYM 3x1,5 ar montāžu</t>
  </si>
  <si>
    <t>Kabelis NYM 3x2,5 ar montāžu</t>
  </si>
  <si>
    <t>Rozešu kārbas montāža</t>
  </si>
  <si>
    <t>Rievu izveide apmetumā, ar sekojošu aizdari</t>
  </si>
  <si>
    <t>Iekšējie elektrotehniskie darbi</t>
  </si>
  <si>
    <t xml:space="preserve">Orķeļa virsmas špaktelēšana sagatavojot virsmu krāsošanai,  gruntēšana pirms krāsošanas </t>
  </si>
  <si>
    <t>Dažādi darbi</t>
  </si>
  <si>
    <t>1</t>
  </si>
  <si>
    <t>2</t>
  </si>
  <si>
    <t>kont.</t>
  </si>
  <si>
    <t>Būvgružu izvākšana no objekta un iekraušana konteinerā</t>
  </si>
  <si>
    <t>03-00000</t>
  </si>
  <si>
    <t xml:space="preserve">                                          (paraksts un tā atšifrējums)</t>
  </si>
  <si>
    <t>Linoleja  Amtico Spacia Royal Oak (184.2 x 1219.2mm) grīdas seguma ierīkošana</t>
  </si>
  <si>
    <t>Ķeta radiatora uzstādīšana, iesk. atgaisošanu pēc sistēmas uzpildīšanas</t>
  </si>
  <si>
    <t>Ķeta sekciju radiatora saudzīga demontāža</t>
  </si>
  <si>
    <t>Ventilācijas restes demontāža</t>
  </si>
  <si>
    <t>Ventilācijas restes nomaiņa</t>
  </si>
  <si>
    <t>Ventilācijas restes (300 mm x 400 mm), ar dubultžalūziju, montāža (met. reste, krāsa - balta), kpl. ar stiprinājumiem u.c. montāžas materiāliem</t>
  </si>
  <si>
    <t>Darba  nosaukums</t>
  </si>
  <si>
    <t>Mērv.</t>
  </si>
  <si>
    <t>laika norma (c/h)</t>
  </si>
  <si>
    <t>darba samaksas likme (euro/h)</t>
  </si>
  <si>
    <t xml:space="preserve">darba alga </t>
  </si>
  <si>
    <t>būvizstrādājumi</t>
  </si>
  <si>
    <t xml:space="preserve">mehānismi </t>
  </si>
  <si>
    <t>kopā</t>
  </si>
  <si>
    <t>darbietilpība (c/h)</t>
  </si>
  <si>
    <t>darba alga</t>
  </si>
  <si>
    <t xml:space="preserve">summa </t>
  </si>
  <si>
    <t>euro</t>
  </si>
  <si>
    <t>Tiešās izmaksas kopā, t. sk. darba devēja sociālais nodoklis (24,09 %):</t>
  </si>
  <si>
    <t xml:space="preserve"> Augstvērtīgs krāsojums iekšējiem griestiem, izmantojot Remmers vai Caparol ražotus materiālus, kas paredzēti vēsturiskām ēkām</t>
  </si>
  <si>
    <t>Augstvērtīgs krāsojums iekšējām sienām, izmantojot Remmers vai Caparol ražotus materiālus, kas paredzēti vēsturiskām ēkām</t>
  </si>
  <si>
    <t>Logu ailu sānu malu krāsošana, izmantojot Remmers vai Caparol ražotus materiālus, kas paredzēti vēsturiskām ēkām</t>
  </si>
  <si>
    <t>3.</t>
  </si>
  <si>
    <t>Elektroinstalācijas demontāža</t>
  </si>
  <si>
    <t>Esošā  grīdas seguma  (ieskaitot grīdlīstes) demontāža un pamatojuma attīrīšana līdz dēļu grīdai, utilizācija</t>
  </si>
  <si>
    <t>Orķeļa labošana, izlīdzināšana ar  ar vēsturiskām ēkām paredzētu, analogas receptes piemeklētu sauso materiālu</t>
  </si>
  <si>
    <t>Griestu dekoratīvais krāsojums ar matētu, ekoloģisku ūdens emulsijas krāsu divās kārtās, no griestu karnīzes līdz sienas moldingam (izmantot Remmers vai Caparol ražotus materiālus, kas paredzēti vēsturiskām ēkām)</t>
  </si>
  <si>
    <t>Linolejs</t>
  </si>
  <si>
    <t>Grīdas virsmas izlīdzināšana ar pašizlīdzinošo sastāvu</t>
  </si>
  <si>
    <t>Grīdas pamatnes izbūve un izlīmeņošana ar saplāksni b=15 mm</t>
  </si>
  <si>
    <t>Koka grīdlīstu h=100mm uzstādīšana</t>
  </si>
  <si>
    <t xml:space="preserve">Griestu velves un velves šķautņu virsmas špaktelēšana sagatavojot virsmu krāsošanai,  gruntēšana pirms krāsošanas </t>
  </si>
  <si>
    <t>Jaunu durvju aplodu montāža, krāsošana</t>
  </si>
  <si>
    <t>4.</t>
  </si>
  <si>
    <t>Lokālā tāme  Nr.1-1</t>
  </si>
  <si>
    <t>LED gaismekļa (virsbūvējams) 115W 4000K 900x900mm montāža (vai ekvivalents)</t>
  </si>
  <si>
    <t xml:space="preserve"> Griestu velves augstvērtīgs krāsojums, izmantojot Remmers vai Caparol ražotus materiālus, kas paredzēti vēsturiskām ēkām</t>
  </si>
  <si>
    <t>Kods, tāmes Nr.</t>
  </si>
  <si>
    <t>Būvdarbu veids vai konstruktīvā elementa nosaukums</t>
  </si>
  <si>
    <t xml:space="preserve">Tāmes izmaksas </t>
  </si>
  <si>
    <t>Darb- ietilpība (c/h)</t>
  </si>
  <si>
    <t>Apmetuma labošana, sieta iestrādāšana, līdzināšana ar vēsturiskām ēkām paredzētu, analogas receptes piemeklētu sauso materiālu</t>
  </si>
  <si>
    <t>Griestu velves un velves šķautņu apmetuma labošana, sieta iestrādāšana, līdzināšana ar vēsturiskām ēkām paredzētu, analogas receptes piemeklētu sauso materiālu</t>
  </si>
  <si>
    <t>Sienu apmetuma labošana, sieta iestrādāšana, izlīdzināšana ar vēsturiskām ēkām paredzētu, analogas receptes piemeklētu sauso materiālu</t>
  </si>
  <si>
    <t>Ailu malu remonts, atjaunošana pēc durvju nomaiņas</t>
  </si>
  <si>
    <t>Ķeta radiatora virsmas attīrīšana</t>
  </si>
  <si>
    <t>Ķeta radiatora krāsošana, iesk. virsmas sagatavošanu</t>
  </si>
  <si>
    <t>Pavisam kopā, bez PVN</t>
  </si>
  <si>
    <t xml:space="preserve">Objekta nosaukums: Ēkas Rīgā, Brīvības bulvārī 34 2.stāva kabinetu un koridora kosmētiskais remonts
</t>
  </si>
  <si>
    <t xml:space="preserve">Apstriprināja: </t>
  </si>
  <si>
    <t xml:space="preserve">                                 (paraksts un tā atšifrējums)</t>
  </si>
  <si>
    <r>
      <t>m</t>
    </r>
    <r>
      <rPr>
        <vertAlign val="superscript"/>
        <sz val="8"/>
        <rFont val="Times New Roman"/>
        <family val="1"/>
        <charset val="186"/>
      </rPr>
      <t>2</t>
    </r>
  </si>
  <si>
    <r>
      <t xml:space="preserve">Par kopējo summu, </t>
    </r>
    <r>
      <rPr>
        <i/>
        <sz val="10"/>
        <rFont val="Times New Roman"/>
        <family val="1"/>
        <charset val="186"/>
      </rPr>
      <t>euro</t>
    </r>
  </si>
  <si>
    <r>
      <t>m</t>
    </r>
    <r>
      <rPr>
        <vertAlign val="superscript"/>
        <sz val="8"/>
        <rFont val="Times New Roman"/>
        <family val="1"/>
        <charset val="186"/>
      </rPr>
      <t>3</t>
    </r>
  </si>
  <si>
    <r>
      <t>Būvgružu konteinera novietošana (8.5m</t>
    </r>
    <r>
      <rPr>
        <vertAlign val="superscript"/>
        <sz val="8"/>
        <rFont val="Times New Roman"/>
        <family val="1"/>
        <charset val="186"/>
      </rPr>
      <t>3</t>
    </r>
    <r>
      <rPr>
        <sz val="8"/>
        <rFont val="Times New Roman"/>
        <family val="1"/>
        <charset val="186"/>
      </rPr>
      <t xml:space="preserve"> konteinera noma), izvešana un utilizācija (apjoms precizējamas būvdarbu gaitā)</t>
    </r>
  </si>
  <si>
    <t>t.sk. darba aizsardzība</t>
  </si>
  <si>
    <t xml:space="preserve">Objekta nosaukums: Rīgas apgabaltiesas biroja telpu remonts </t>
  </si>
  <si>
    <t xml:space="preserve">  Tāme sastādīta: 2019 gada tirgus cenās, pamatojoties uz Inventarizācijas lietas materiāliem un objekta apsekošanu dabā. Tāmes izmaksas</t>
  </si>
  <si>
    <t>Durvju roktura  montāža</t>
  </si>
  <si>
    <t>Koka durvju bloka (2070x1010mm) montāža, krāsota baltā krāsā, kpl. ar stiprinājumiem, durvju furnitūru u.c. montāžas materiāliem un palīgmateriāliem</t>
  </si>
  <si>
    <t>Koka durvju bloku 2070x1010mm restaurācija (ieskaitot slēdzeņu nomaiņu), izmantojot augstvērtīgus materiālus saskaņā ar izstrādātu metodiku</t>
  </si>
  <si>
    <t xml:space="preserve"> Lokālā tāme  Nr.1-2</t>
  </si>
  <si>
    <t>Telpas Nr.74 - kabinets atjaunošanas darbi</t>
  </si>
  <si>
    <t>Telpas Nr.73 - kabinets atjaunošanas darbi</t>
  </si>
  <si>
    <t>Rāmīša rozetēm montāža</t>
  </si>
  <si>
    <t>Rāmīša 1-v slēdžiem montāža</t>
  </si>
  <si>
    <t xml:space="preserve">Vienpola slēdža montāža </t>
  </si>
  <si>
    <t xml:space="preserve">Rozetes ar zemējumu montāža </t>
  </si>
  <si>
    <t>Rāmīša 1-v rozetēm montāža</t>
  </si>
  <si>
    <t>ailas m2</t>
  </si>
  <si>
    <t xml:space="preserve">                        (paraksts un tā atšifrējums)</t>
  </si>
  <si>
    <t>Tiesu zāles telpas Nr.71 atjaunošanas darbi</t>
  </si>
  <si>
    <t>Objekta nosaukums: Ēkas Rīgā, Brīvības bulvārī 34  tiesu zāles telpas Nr.71 atjaunošanas darbi</t>
  </si>
  <si>
    <t>Tāme sastādīta 2019. gada 02.aprīlī</t>
  </si>
  <si>
    <r>
      <t>m</t>
    </r>
    <r>
      <rPr>
        <vertAlign val="superscript"/>
        <sz val="8"/>
        <color indexed="8"/>
        <rFont val="Times New Roman"/>
        <family val="1"/>
        <charset val="186"/>
      </rPr>
      <t>2</t>
    </r>
  </si>
  <si>
    <r>
      <t>m</t>
    </r>
    <r>
      <rPr>
        <vertAlign val="superscript"/>
        <sz val="9"/>
        <color indexed="8"/>
        <rFont val="Times New Roman"/>
        <family val="1"/>
        <charset val="186"/>
      </rPr>
      <t>2</t>
    </r>
  </si>
  <si>
    <r>
      <t>m</t>
    </r>
    <r>
      <rPr>
        <vertAlign val="superscript"/>
        <sz val="10"/>
        <color indexed="8"/>
        <rFont val="Times New Roman"/>
        <family val="1"/>
        <charset val="186"/>
      </rPr>
      <t>2</t>
    </r>
  </si>
  <si>
    <t>Orķeļa dekoratīvais krāsojums ar matētu, ekoloģisku ūdens emulsijas krāsu divās kārtās, no griestu karnīzes līdz sienas moldingam (izmantot Remmers vai Caparol ražotus materiālus, kas paredzēti vēsturiskām ēkām)</t>
  </si>
  <si>
    <t>LVT (Luxury Vinyl Tiles)  22220 grīdas seguma ierīkošana</t>
  </si>
  <si>
    <t>m2</t>
  </si>
  <si>
    <t>Koka grīdlīstu (krāsotas sienas tonī) H=200mm uzstādīšana</t>
  </si>
  <si>
    <t>Līstes Orac decor PX120 montāža (krāsota balta)</t>
  </si>
  <si>
    <t>Metāla stūra profila (CEZAR LSW 10X25mm, sudraba krāsā)  uzstādīšana</t>
  </si>
  <si>
    <t>Koka durvju bloku restaurācija (ieskaitot slēdzeņu nomaiņu), izmantojot augstvērtīgus materiālus saskaņā ar izstrādātu metodiku</t>
  </si>
  <si>
    <t>Zemgrīdas lūkas kopmplekts ar 2 rozetēm</t>
  </si>
  <si>
    <t>LED gaismekļu montāža. Gaismekļus piegādā Pasūtītājs</t>
  </si>
  <si>
    <r>
      <t>m</t>
    </r>
    <r>
      <rPr>
        <vertAlign val="superscript"/>
        <sz val="8"/>
        <color indexed="8"/>
        <rFont val="Times New Roman"/>
        <family val="1"/>
        <charset val="186"/>
      </rPr>
      <t>3</t>
    </r>
  </si>
  <si>
    <r>
      <t>Būvgružu konteinera novietošana (8.5m</t>
    </r>
    <r>
      <rPr>
        <vertAlign val="superscript"/>
        <sz val="8"/>
        <color indexed="8"/>
        <rFont val="Times New Roman"/>
        <family val="1"/>
        <charset val="186"/>
      </rPr>
      <t>3</t>
    </r>
    <r>
      <rPr>
        <sz val="8"/>
        <color indexed="8"/>
        <rFont val="Times New Roman"/>
        <family val="1"/>
        <charset val="186"/>
      </rPr>
      <t xml:space="preserve"> konteinera noma), izvešana un utilizācija (apjoms precizējamas būvdarbu gaitā)</t>
    </r>
  </si>
  <si>
    <t xml:space="preserve"> /02.04.2019./</t>
  </si>
  <si>
    <t>Tiesu zāles telpas Nr.72 atjaunošanas darbi</t>
  </si>
  <si>
    <t>Objekta nosaukums: Ēkas Rīgā, Brīvības bulvārī 34  tiesu zāles telpas Nr.72 atjaunošanas darbi</t>
  </si>
  <si>
    <t>Ģipškartona starpsienas ierīkošana 12,5x2+100+12,5x12=150mm</t>
  </si>
  <si>
    <t>Augstvērtīgs krāsojums iekšējām sienām un logu ailām, izmantojot Remmers vai Caparol ražotus materiālus, kas paredzēti vēsturiskām ēkām</t>
  </si>
  <si>
    <t>Lokālā tāme  Nr.1-3</t>
  </si>
  <si>
    <t>Telpas pie tiesu zāles Nr.72-1 atjaunošanas darbi</t>
  </si>
  <si>
    <t>Koka durvju bloku 2070x1010mm montāža</t>
  </si>
  <si>
    <t>Lokālā tāme  Nr.1-4</t>
  </si>
  <si>
    <t>Lokālā tāme  Nr.1-5</t>
  </si>
  <si>
    <t>APSTIPRINU</t>
  </si>
  <si>
    <t>(pasūtītāja paraksts un tā atšifrējums)</t>
  </si>
  <si>
    <t>Būvniecības koptāme</t>
  </si>
  <si>
    <t>Nr.         p.k.</t>
  </si>
  <si>
    <t>Objekta nosaukums</t>
  </si>
  <si>
    <t>Objekta izmaksas EUR</t>
  </si>
  <si>
    <t>Kopā, bez PVN</t>
  </si>
  <si>
    <t>PVN 21%</t>
  </si>
  <si>
    <t xml:space="preserve">Rīgas apgabaltiesas biroja telpu Nr. 73,74,71,72,72-1 remonts </t>
  </si>
  <si>
    <t xml:space="preserve">Izpildītājs: </t>
  </si>
  <si>
    <r>
      <rPr>
        <b/>
        <i/>
        <u/>
        <sz val="10"/>
        <rFont val="Times New Roman"/>
        <family val="1"/>
        <charset val="186"/>
      </rPr>
      <t>Sastādīja:</t>
    </r>
    <r>
      <rPr>
        <i/>
        <sz val="10"/>
        <rFont val="Times New Roman"/>
        <family val="1"/>
        <charset val="186"/>
      </rPr>
      <t xml:space="preserve"> ____________________________</t>
    </r>
  </si>
  <si>
    <t>Sert. Nr.</t>
  </si>
  <si>
    <t xml:space="preserve">Sert. Nr. </t>
  </si>
  <si>
    <r>
      <rPr>
        <b/>
        <i/>
        <u/>
        <sz val="10"/>
        <color indexed="8"/>
        <rFont val="Times New Roman"/>
        <family val="1"/>
        <charset val="186"/>
      </rPr>
      <t>Sastādīja:</t>
    </r>
    <r>
      <rPr>
        <i/>
        <sz val="10"/>
        <color indexed="8"/>
        <rFont val="Times New Roman"/>
        <family val="1"/>
        <charset val="186"/>
      </rPr>
      <t xml:space="preserve"> ____________________________</t>
    </r>
  </si>
  <si>
    <t>Virsizdevumi    %</t>
  </si>
  <si>
    <t>Peļņa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</si>
</sst>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_(* #,##0.00_);_(* \(#,##0.00\);_(* &quot;-&quot;??_);_(@_)"/>
    <numFmt numFmtId="166" formatCode="0.0"/>
    <numFmt numFmtId="167" formatCode="_-* #,##0.00\ [$€-1]_-;\-* #,##0.00\ [$€-1]_-;_-* \-??\ [$€-1]_-;_-@_-"/>
    <numFmt numFmtId="168" formatCode="#,##0.00000"/>
  </numFmts>
  <fonts count="49">
    <font>
      <sz val="10"/>
      <name val="Arial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name val="Arial Tilde"/>
      <family val="2"/>
      <charset val="186"/>
    </font>
    <font>
      <sz val="10"/>
      <name val="Arial"/>
      <family val="2"/>
    </font>
    <font>
      <vertAlign val="superscript"/>
      <sz val="10"/>
      <name val="Times New Roman"/>
      <family val="1"/>
      <charset val="186"/>
    </font>
    <font>
      <vertAlign val="superscript"/>
      <sz val="9"/>
      <name val="Times New Roman"/>
      <family val="1"/>
      <charset val="186"/>
    </font>
    <font>
      <sz val="10"/>
      <name val="Helv"/>
    </font>
    <font>
      <sz val="12"/>
      <name val="Courier"/>
      <family val="1"/>
      <charset val="186"/>
    </font>
    <font>
      <i/>
      <sz val="10"/>
      <name val="Times New Roman"/>
      <family val="1"/>
      <charset val="186"/>
    </font>
    <font>
      <i/>
      <sz val="8"/>
      <name val="Times New Roman"/>
      <family val="1"/>
      <charset val="186"/>
    </font>
    <font>
      <b/>
      <i/>
      <u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8"/>
      <name val="Times New Roman"/>
      <family val="1"/>
      <charset val="186"/>
    </font>
    <font>
      <sz val="6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b/>
      <i/>
      <sz val="8"/>
      <name val="Times New Roman"/>
      <family val="1"/>
      <charset val="186"/>
    </font>
    <font>
      <b/>
      <i/>
      <u/>
      <sz val="8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0"/>
      <color theme="1"/>
      <name val="Arial"/>
      <family val="2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vertAlign val="superscript"/>
      <sz val="8"/>
      <color indexed="8"/>
      <name val="Times New Roman"/>
      <family val="1"/>
      <charset val="186"/>
    </font>
    <font>
      <b/>
      <i/>
      <sz val="8"/>
      <color theme="1"/>
      <name val="Times New Roman"/>
      <family val="1"/>
      <charset val="186"/>
    </font>
    <font>
      <vertAlign val="superscript"/>
      <sz val="9"/>
      <color indexed="8"/>
      <name val="Times New Roman"/>
      <family val="1"/>
      <charset val="186"/>
    </font>
    <font>
      <sz val="9"/>
      <color theme="1"/>
      <name val="Times New Roman"/>
      <family val="1"/>
      <charset val="186"/>
    </font>
    <font>
      <vertAlign val="superscript"/>
      <sz val="10"/>
      <color indexed="8"/>
      <name val="Times New Roman"/>
      <family val="1"/>
      <charset val="186"/>
    </font>
    <font>
      <b/>
      <sz val="15"/>
      <color rgb="FFD9534F"/>
      <name val="Arial"/>
      <family val="2"/>
      <charset val="186"/>
    </font>
    <font>
      <sz val="8"/>
      <color indexed="8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i/>
      <sz val="8"/>
      <color theme="1"/>
      <name val="Times New Roman"/>
      <family val="1"/>
      <charset val="186"/>
    </font>
    <font>
      <b/>
      <i/>
      <u/>
      <sz val="10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i/>
      <u/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9" fillId="0" borderId="0"/>
    <xf numFmtId="0" fontId="4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</cellStyleXfs>
  <cellXfs count="402">
    <xf numFmtId="0" fontId="1" fillId="0" borderId="0" xfId="0" applyNumberFormat="1" applyFont="1" applyFill="1" applyBorder="1" applyAlignment="1" applyProtection="1">
      <alignment vertical="top"/>
    </xf>
    <xf numFmtId="0" fontId="10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6" applyFont="1" applyFill="1" applyBorder="1" applyAlignment="1">
      <alignment horizontal="right" vertical="center"/>
    </xf>
    <xf numFmtId="0" fontId="13" fillId="0" borderId="0" xfId="7" applyFont="1" applyFill="1" applyAlignment="1">
      <alignment horizontal="right" vertical="center"/>
    </xf>
    <xf numFmtId="0" fontId="13" fillId="0" borderId="0" xfId="7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right" vertical="center"/>
    </xf>
    <xf numFmtId="4" fontId="14" fillId="2" borderId="4" xfId="0" applyNumberFormat="1" applyFont="1" applyFill="1" applyBorder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4" fontId="14" fillId="0" borderId="0" xfId="0" applyNumberFormat="1" applyFont="1" applyAlignment="1">
      <alignment horizontal="right" vertical="center"/>
    </xf>
    <xf numFmtId="4" fontId="13" fillId="2" borderId="4" xfId="0" applyNumberFormat="1" applyFont="1" applyFill="1" applyBorder="1" applyAlignment="1">
      <alignment horizontal="right" vertical="center"/>
    </xf>
    <xf numFmtId="4" fontId="14" fillId="0" borderId="6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4" fontId="14" fillId="0" borderId="10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4" fontId="14" fillId="0" borderId="14" xfId="0" applyNumberFormat="1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4" fontId="14" fillId="0" borderId="6" xfId="0" applyNumberFormat="1" applyFont="1" applyFill="1" applyBorder="1" applyAlignment="1">
      <alignment horizontal="right" vertical="center"/>
    </xf>
    <xf numFmtId="4" fontId="13" fillId="0" borderId="6" xfId="0" applyNumberFormat="1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right" vertical="center" wrapText="1"/>
    </xf>
    <xf numFmtId="4" fontId="22" fillId="0" borderId="18" xfId="0" applyNumberFormat="1" applyFont="1" applyFill="1" applyBorder="1" applyAlignment="1">
      <alignment horizontal="right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14" fillId="0" borderId="0" xfId="4" applyFont="1"/>
    <xf numFmtId="4" fontId="23" fillId="0" borderId="4" xfId="4" applyNumberFormat="1" applyFont="1" applyFill="1" applyBorder="1" applyAlignment="1">
      <alignment vertical="center"/>
    </xf>
    <xf numFmtId="4" fontId="17" fillId="0" borderId="4" xfId="4" applyNumberFormat="1" applyFont="1" applyFill="1" applyBorder="1" applyAlignment="1">
      <alignment vertical="center"/>
    </xf>
    <xf numFmtId="0" fontId="17" fillId="0" borderId="4" xfId="4" applyFont="1" applyFill="1" applyBorder="1" applyAlignment="1">
      <alignment horizontal="left" vertical="center"/>
    </xf>
    <xf numFmtId="0" fontId="17" fillId="0" borderId="4" xfId="4" applyFont="1" applyFill="1" applyBorder="1" applyAlignment="1">
      <alignment vertical="center"/>
    </xf>
    <xf numFmtId="0" fontId="23" fillId="0" borderId="4" xfId="4" applyFont="1" applyFill="1" applyBorder="1" applyAlignment="1">
      <alignment vertical="center"/>
    </xf>
    <xf numFmtId="0" fontId="14" fillId="0" borderId="4" xfId="4" applyFont="1" applyFill="1" applyBorder="1" applyAlignment="1">
      <alignment vertical="center"/>
    </xf>
    <xf numFmtId="0" fontId="14" fillId="0" borderId="0" xfId="4" applyFont="1" applyAlignment="1">
      <alignment horizontal="left" vertical="center"/>
    </xf>
    <xf numFmtId="0" fontId="14" fillId="0" borderId="0" xfId="4" applyFont="1" applyAlignment="1">
      <alignment horizontal="right" vertical="center"/>
    </xf>
    <xf numFmtId="0" fontId="14" fillId="0" borderId="0" xfId="4" applyFont="1" applyAlignment="1">
      <alignment vertical="center"/>
    </xf>
    <xf numFmtId="167" fontId="14" fillId="0" borderId="0" xfId="4" applyNumberFormat="1" applyFont="1" applyAlignment="1">
      <alignment vertical="center"/>
    </xf>
    <xf numFmtId="0" fontId="10" fillId="0" borderId="0" xfId="4" applyFont="1" applyAlignment="1">
      <alignment vertical="center"/>
    </xf>
    <xf numFmtId="0" fontId="20" fillId="0" borderId="0" xfId="4" applyFont="1" applyAlignment="1">
      <alignment horizontal="center" vertical="center"/>
    </xf>
    <xf numFmtId="0" fontId="19" fillId="0" borderId="0" xfId="4" applyFont="1" applyAlignment="1">
      <alignment horizontal="left" vertical="center"/>
    </xf>
    <xf numFmtId="0" fontId="13" fillId="0" borderId="0" xfId="4" applyFont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7" fillId="0" borderId="0" xfId="4" applyFont="1" applyAlignment="1">
      <alignment horizontal="center" vertical="center"/>
    </xf>
    <xf numFmtId="0" fontId="11" fillId="0" borderId="0" xfId="4" applyFont="1"/>
    <xf numFmtId="0" fontId="27" fillId="0" borderId="0" xfId="4" applyFont="1" applyAlignment="1">
      <alignment horizontal="left"/>
    </xf>
    <xf numFmtId="0" fontId="27" fillId="0" borderId="0" xfId="4" applyFont="1"/>
    <xf numFmtId="0" fontId="14" fillId="0" borderId="0" xfId="4" applyFont="1" applyFill="1"/>
    <xf numFmtId="0" fontId="14" fillId="0" borderId="0" xfId="4" applyFont="1" applyFill="1" applyAlignment="1">
      <alignment horizontal="center" vertical="center"/>
    </xf>
    <xf numFmtId="0" fontId="11" fillId="0" borderId="0" xfId="4" applyFont="1" applyFill="1"/>
    <xf numFmtId="0" fontId="17" fillId="0" borderId="0" xfId="4" applyFont="1" applyFill="1"/>
    <xf numFmtId="2" fontId="14" fillId="0" borderId="0" xfId="4" applyNumberFormat="1" applyFont="1"/>
    <xf numFmtId="2" fontId="17" fillId="0" borderId="10" xfId="4" applyNumberFormat="1" applyFont="1" applyFill="1" applyBorder="1" applyAlignment="1">
      <alignment vertical="center"/>
    </xf>
    <xf numFmtId="2" fontId="17" fillId="0" borderId="10" xfId="4" applyNumberFormat="1" applyFont="1" applyFill="1" applyBorder="1" applyAlignment="1">
      <alignment vertical="center" wrapText="1"/>
    </xf>
    <xf numFmtId="2" fontId="17" fillId="0" borderId="10" xfId="4" applyNumberFormat="1" applyFont="1" applyFill="1" applyBorder="1" applyAlignment="1">
      <alignment horizontal="right" vertical="center" wrapText="1"/>
    </xf>
    <xf numFmtId="0" fontId="17" fillId="0" borderId="10" xfId="4" applyFont="1" applyFill="1" applyBorder="1" applyAlignment="1">
      <alignment horizontal="center" vertical="center"/>
    </xf>
    <xf numFmtId="0" fontId="17" fillId="0" borderId="10" xfId="4" applyFont="1" applyFill="1" applyBorder="1" applyAlignment="1">
      <alignment horizontal="left" vertical="center" wrapText="1"/>
    </xf>
    <xf numFmtId="0" fontId="17" fillId="0" borderId="10" xfId="4" applyFont="1" applyFill="1" applyBorder="1" applyAlignment="1">
      <alignment horizontal="center" vertical="center" wrapText="1"/>
    </xf>
    <xf numFmtId="2" fontId="17" fillId="0" borderId="10" xfId="4" applyNumberFormat="1" applyFont="1" applyFill="1" applyBorder="1" applyAlignment="1">
      <alignment horizontal="right" vertical="center"/>
    </xf>
    <xf numFmtId="0" fontId="17" fillId="0" borderId="10" xfId="4" applyFont="1" applyFill="1" applyBorder="1" applyAlignment="1">
      <alignment horizontal="left" wrapText="1"/>
    </xf>
    <xf numFmtId="166" fontId="17" fillId="0" borderId="10" xfId="4" applyNumberFormat="1" applyFont="1" applyFill="1" applyBorder="1" applyAlignment="1">
      <alignment horizontal="center" vertical="center"/>
    </xf>
    <xf numFmtId="0" fontId="23" fillId="0" borderId="10" xfId="4" applyFont="1" applyFill="1" applyBorder="1" applyAlignment="1">
      <alignment horizontal="center" vertical="center" wrapText="1"/>
    </xf>
    <xf numFmtId="0" fontId="23" fillId="0" borderId="12" xfId="4" applyFont="1" applyFill="1" applyBorder="1" applyAlignment="1">
      <alignment horizontal="center" vertical="center" wrapText="1"/>
    </xf>
    <xf numFmtId="0" fontId="25" fillId="0" borderId="10" xfId="4" applyFont="1" applyFill="1" applyBorder="1" applyAlignment="1">
      <alignment horizontal="center" vertical="center" wrapText="1"/>
    </xf>
    <xf numFmtId="2" fontId="17" fillId="0" borderId="10" xfId="4" applyNumberFormat="1" applyFont="1" applyFill="1" applyBorder="1" applyAlignment="1">
      <alignment horizontal="center" vertical="center"/>
    </xf>
    <xf numFmtId="2" fontId="17" fillId="0" borderId="10" xfId="4" applyNumberFormat="1" applyFont="1" applyFill="1" applyBorder="1" applyAlignment="1">
      <alignment horizontal="center" vertical="center" wrapText="1"/>
    </xf>
    <xf numFmtId="0" fontId="17" fillId="0" borderId="14" xfId="4" applyFont="1" applyFill="1" applyBorder="1" applyAlignment="1">
      <alignment horizontal="center" vertical="top" wrapText="1"/>
    </xf>
    <xf numFmtId="166" fontId="23" fillId="0" borderId="14" xfId="4" applyNumberFormat="1" applyFont="1" applyFill="1" applyBorder="1" applyAlignment="1">
      <alignment horizontal="center"/>
    </xf>
    <xf numFmtId="0" fontId="23" fillId="0" borderId="14" xfId="4" applyFont="1" applyFill="1" applyBorder="1" applyAlignment="1">
      <alignment horizontal="center"/>
    </xf>
    <xf numFmtId="0" fontId="23" fillId="0" borderId="14" xfId="4" applyFont="1" applyFill="1" applyBorder="1" applyAlignment="1">
      <alignment horizontal="center" vertical="center" wrapText="1"/>
    </xf>
    <xf numFmtId="0" fontId="11" fillId="3" borderId="4" xfId="4" applyFont="1" applyFill="1" applyBorder="1" applyAlignment="1">
      <alignment horizontal="center" wrapText="1"/>
    </xf>
    <xf numFmtId="0" fontId="11" fillId="3" borderId="4" xfId="4" applyFont="1" applyFill="1" applyBorder="1" applyAlignment="1">
      <alignment horizontal="center" vertical="center" wrapText="1"/>
    </xf>
    <xf numFmtId="4" fontId="17" fillId="0" borderId="10" xfId="4" applyNumberFormat="1" applyFont="1" applyFill="1" applyBorder="1" applyAlignment="1">
      <alignment vertical="center" wrapText="1"/>
    </xf>
    <xf numFmtId="4" fontId="17" fillId="0" borderId="10" xfId="4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4" fontId="22" fillId="0" borderId="10" xfId="4" applyNumberFormat="1" applyFont="1" applyFill="1" applyBorder="1" applyAlignment="1">
      <alignment horizontal="right" vertical="center"/>
    </xf>
    <xf numFmtId="4" fontId="22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vertical="center" wrapText="1"/>
    </xf>
    <xf numFmtId="2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/>
    </xf>
    <xf numFmtId="4" fontId="14" fillId="0" borderId="0" xfId="4" applyNumberFormat="1" applyFont="1" applyAlignment="1">
      <alignment horizontal="center" vertical="center"/>
    </xf>
    <xf numFmtId="4" fontId="14" fillId="0" borderId="0" xfId="4" applyNumberFormat="1" applyFont="1" applyAlignment="1">
      <alignment vertical="center"/>
    </xf>
    <xf numFmtId="4" fontId="10" fillId="0" borderId="0" xfId="4" applyNumberFormat="1" applyFont="1" applyFill="1"/>
    <xf numFmtId="4" fontId="14" fillId="0" borderId="0" xfId="4" applyNumberFormat="1" applyFont="1"/>
    <xf numFmtId="4" fontId="14" fillId="0" borderId="0" xfId="0" applyNumberFormat="1" applyFont="1" applyFill="1" applyBorder="1" applyAlignment="1" applyProtection="1">
      <alignment vertical="top"/>
    </xf>
    <xf numFmtId="4" fontId="10" fillId="0" borderId="0" xfId="4" applyNumberFormat="1" applyFont="1"/>
    <xf numFmtId="168" fontId="14" fillId="0" borderId="0" xfId="4" applyNumberFormat="1" applyFont="1" applyAlignment="1">
      <alignment horizontal="center" vertical="center"/>
    </xf>
    <xf numFmtId="0" fontId="22" fillId="2" borderId="19" xfId="0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7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right" vertical="center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4" fontId="14" fillId="0" borderId="0" xfId="0" applyNumberFormat="1" applyFont="1" applyFill="1" applyBorder="1" applyAlignment="1" applyProtection="1">
      <alignment vertical="center"/>
    </xf>
    <xf numFmtId="4" fontId="29" fillId="0" borderId="0" xfId="4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49" fontId="17" fillId="0" borderId="20" xfId="4" applyNumberFormat="1" applyFont="1" applyFill="1" applyBorder="1" applyAlignment="1">
      <alignment horizontal="center" vertical="center"/>
    </xf>
    <xf numFmtId="0" fontId="17" fillId="0" borderId="20" xfId="4" applyFont="1" applyFill="1" applyBorder="1" applyAlignment="1">
      <alignment horizontal="center" vertical="center"/>
    </xf>
    <xf numFmtId="0" fontId="17" fillId="0" borderId="20" xfId="4" applyFont="1" applyFill="1" applyBorder="1" applyAlignment="1">
      <alignment horizontal="justify" vertical="center" wrapText="1"/>
    </xf>
    <xf numFmtId="0" fontId="17" fillId="0" borderId="20" xfId="4" applyNumberFormat="1" applyFont="1" applyFill="1" applyBorder="1" applyAlignment="1" applyProtection="1">
      <alignment horizontal="center" vertical="center" wrapText="1"/>
    </xf>
    <xf numFmtId="2" fontId="17" fillId="0" borderId="20" xfId="4" applyNumberFormat="1" applyFont="1" applyFill="1" applyBorder="1" applyAlignment="1" applyProtection="1">
      <alignment horizontal="center" vertical="center" wrapText="1"/>
    </xf>
    <xf numFmtId="2" fontId="17" fillId="0" borderId="20" xfId="4" applyNumberFormat="1" applyFont="1" applyFill="1" applyBorder="1" applyAlignment="1">
      <alignment horizontal="right" vertical="center"/>
    </xf>
    <xf numFmtId="4" fontId="17" fillId="0" borderId="20" xfId="8" applyNumberFormat="1" applyFont="1" applyFill="1" applyBorder="1" applyAlignment="1">
      <alignment horizontal="right" vertical="center" wrapText="1"/>
    </xf>
    <xf numFmtId="4" fontId="17" fillId="0" borderId="20" xfId="4" applyNumberFormat="1" applyFont="1" applyFill="1" applyBorder="1" applyAlignment="1">
      <alignment horizontal="right" vertical="center"/>
    </xf>
    <xf numFmtId="4" fontId="17" fillId="0" borderId="21" xfId="4" applyNumberFormat="1" applyFont="1" applyFill="1" applyBorder="1" applyAlignment="1">
      <alignment horizontal="right" vertical="center"/>
    </xf>
    <xf numFmtId="4" fontId="17" fillId="0" borderId="20" xfId="4" applyNumberFormat="1" applyFont="1" applyFill="1" applyBorder="1" applyAlignment="1" applyProtection="1">
      <alignment horizontal="right" vertical="center" wrapText="1"/>
    </xf>
    <xf numFmtId="49" fontId="17" fillId="0" borderId="22" xfId="4" applyNumberFormat="1" applyFont="1" applyFill="1" applyBorder="1" applyAlignment="1">
      <alignment horizontal="center" vertical="center"/>
    </xf>
    <xf numFmtId="0" fontId="17" fillId="0" borderId="22" xfId="4" applyFont="1" applyFill="1" applyBorder="1" applyAlignment="1">
      <alignment horizontal="center" vertical="center"/>
    </xf>
    <xf numFmtId="0" fontId="17" fillId="0" borderId="22" xfId="4" applyFont="1" applyFill="1" applyBorder="1" applyAlignment="1">
      <alignment horizontal="justify" vertical="center" wrapText="1"/>
    </xf>
    <xf numFmtId="0" fontId="17" fillId="0" borderId="22" xfId="4" applyNumberFormat="1" applyFont="1" applyFill="1" applyBorder="1" applyAlignment="1" applyProtection="1">
      <alignment horizontal="center" vertical="center" wrapText="1"/>
    </xf>
    <xf numFmtId="2" fontId="17" fillId="0" borderId="22" xfId="4" applyNumberFormat="1" applyFont="1" applyFill="1" applyBorder="1" applyAlignment="1" applyProtection="1">
      <alignment horizontal="center" vertical="center" wrapText="1"/>
    </xf>
    <xf numFmtId="2" fontId="17" fillId="0" borderId="22" xfId="4" applyNumberFormat="1" applyFont="1" applyFill="1" applyBorder="1" applyAlignment="1">
      <alignment horizontal="right" vertical="center"/>
    </xf>
    <xf numFmtId="4" fontId="17" fillId="0" borderId="22" xfId="8" applyNumberFormat="1" applyFont="1" applyFill="1" applyBorder="1" applyAlignment="1">
      <alignment horizontal="right" vertical="center" wrapText="1"/>
    </xf>
    <xf numFmtId="4" fontId="17" fillId="0" borderId="22" xfId="4" applyNumberFormat="1" applyFont="1" applyFill="1" applyBorder="1" applyAlignment="1">
      <alignment horizontal="right" vertical="center"/>
    </xf>
    <xf numFmtId="4" fontId="17" fillId="0" borderId="23" xfId="4" applyNumberFormat="1" applyFont="1" applyFill="1" applyBorder="1" applyAlignment="1">
      <alignment horizontal="right" vertical="center"/>
    </xf>
    <xf numFmtId="4" fontId="17" fillId="0" borderId="22" xfId="4" applyNumberFormat="1" applyFont="1" applyFill="1" applyBorder="1" applyAlignment="1" applyProtection="1">
      <alignment horizontal="right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24" xfId="0" applyFont="1" applyFill="1" applyBorder="1" applyAlignment="1">
      <alignment vertical="center" wrapText="1"/>
    </xf>
    <xf numFmtId="4" fontId="22" fillId="0" borderId="24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4" fillId="0" borderId="0" xfId="10" applyFont="1" applyAlignment="1">
      <alignment vertical="center"/>
    </xf>
    <xf numFmtId="0" fontId="1" fillId="0" borderId="0" xfId="10" applyNumberFormat="1" applyFont="1" applyFill="1" applyBorder="1" applyAlignment="1" applyProtection="1">
      <alignment vertical="center"/>
    </xf>
    <xf numFmtId="0" fontId="15" fillId="0" borderId="0" xfId="10" applyFont="1" applyBorder="1" applyAlignment="1">
      <alignment vertical="center"/>
    </xf>
    <xf numFmtId="0" fontId="17" fillId="0" borderId="0" xfId="10" applyFont="1" applyAlignment="1">
      <alignment horizontal="center" vertical="center"/>
    </xf>
    <xf numFmtId="0" fontId="19" fillId="0" borderId="0" xfId="10" applyFont="1" applyAlignment="1">
      <alignment horizontal="left" vertical="center"/>
    </xf>
    <xf numFmtId="0" fontId="14" fillId="0" borderId="0" xfId="10" applyFont="1" applyAlignment="1">
      <alignment horizontal="center" vertical="center"/>
    </xf>
    <xf numFmtId="0" fontId="13" fillId="0" borderId="0" xfId="11" applyFont="1" applyFill="1" applyAlignment="1">
      <alignment horizontal="right" vertical="center"/>
    </xf>
    <xf numFmtId="0" fontId="20" fillId="0" borderId="0" xfId="10" applyFont="1" applyAlignment="1">
      <alignment horizontal="center" vertical="center"/>
    </xf>
    <xf numFmtId="0" fontId="13" fillId="0" borderId="0" xfId="10" applyFont="1" applyAlignment="1">
      <alignment horizontal="center" vertical="center"/>
    </xf>
    <xf numFmtId="0" fontId="13" fillId="0" borderId="0" xfId="11" applyFont="1" applyFill="1" applyBorder="1" applyAlignment="1">
      <alignment horizontal="right" vertical="center"/>
    </xf>
    <xf numFmtId="0" fontId="14" fillId="0" borderId="0" xfId="6" applyFont="1" applyFill="1" applyAlignment="1">
      <alignment horizontal="right" vertical="center"/>
    </xf>
    <xf numFmtId="0" fontId="10" fillId="0" borderId="0" xfId="10" applyFont="1" applyAlignment="1">
      <alignment vertical="center"/>
    </xf>
    <xf numFmtId="167" fontId="14" fillId="0" borderId="0" xfId="10" applyNumberFormat="1" applyFont="1" applyAlignment="1">
      <alignment vertical="center"/>
    </xf>
    <xf numFmtId="0" fontId="14" fillId="0" borderId="0" xfId="10" applyFont="1" applyAlignment="1">
      <alignment horizontal="left" vertical="center"/>
    </xf>
    <xf numFmtId="0" fontId="14" fillId="0" borderId="0" xfId="10" applyFont="1" applyAlignment="1">
      <alignment horizontal="right" vertical="center"/>
    </xf>
    <xf numFmtId="0" fontId="11" fillId="0" borderId="0" xfId="10" applyFont="1" applyFill="1" applyAlignment="1">
      <alignment vertical="center"/>
    </xf>
    <xf numFmtId="0" fontId="11" fillId="3" borderId="4" xfId="10" applyFont="1" applyFill="1" applyBorder="1" applyAlignment="1">
      <alignment horizontal="center" vertical="center" wrapText="1"/>
    </xf>
    <xf numFmtId="0" fontId="31" fillId="0" borderId="10" xfId="10" applyFont="1" applyFill="1" applyBorder="1" applyAlignment="1">
      <alignment horizontal="center" vertical="center" wrapText="1"/>
    </xf>
    <xf numFmtId="0" fontId="32" fillId="0" borderId="14" xfId="10" applyFont="1" applyFill="1" applyBorder="1" applyAlignment="1">
      <alignment horizontal="center" vertical="center" wrapText="1"/>
    </xf>
    <xf numFmtId="0" fontId="32" fillId="0" borderId="14" xfId="10" applyFont="1" applyFill="1" applyBorder="1" applyAlignment="1">
      <alignment horizontal="center" vertical="center"/>
    </xf>
    <xf numFmtId="166" fontId="32" fillId="0" borderId="14" xfId="10" applyNumberFormat="1" applyFont="1" applyFill="1" applyBorder="1" applyAlignment="1">
      <alignment horizontal="center" vertical="center"/>
    </xf>
    <xf numFmtId="0" fontId="31" fillId="0" borderId="14" xfId="10" applyFont="1" applyFill="1" applyBorder="1" applyAlignment="1">
      <alignment horizontal="center" vertical="center" wrapText="1"/>
    </xf>
    <xf numFmtId="0" fontId="31" fillId="0" borderId="10" xfId="10" applyFont="1" applyFill="1" applyBorder="1" applyAlignment="1">
      <alignment horizontal="left" vertical="center" wrapText="1"/>
    </xf>
    <xf numFmtId="0" fontId="31" fillId="0" borderId="10" xfId="10" applyFont="1" applyFill="1" applyBorder="1" applyAlignment="1">
      <alignment horizontal="center" vertical="center"/>
    </xf>
    <xf numFmtId="2" fontId="31" fillId="0" borderId="10" xfId="10" applyNumberFormat="1" applyFont="1" applyFill="1" applyBorder="1" applyAlignment="1">
      <alignment horizontal="center" vertical="center"/>
    </xf>
    <xf numFmtId="2" fontId="31" fillId="0" borderId="10" xfId="10" applyNumberFormat="1" applyFont="1" applyFill="1" applyBorder="1" applyAlignment="1">
      <alignment horizontal="right" vertical="center" wrapText="1"/>
    </xf>
    <xf numFmtId="2" fontId="31" fillId="0" borderId="10" xfId="10" applyNumberFormat="1" applyFont="1" applyFill="1" applyBorder="1" applyAlignment="1">
      <alignment horizontal="right" vertical="center"/>
    </xf>
    <xf numFmtId="0" fontId="14" fillId="0" borderId="0" xfId="10" applyFont="1" applyFill="1" applyAlignment="1">
      <alignment vertical="center"/>
    </xf>
    <xf numFmtId="2" fontId="31" fillId="0" borderId="10" xfId="10" applyNumberFormat="1" applyFont="1" applyFill="1" applyBorder="1" applyAlignment="1">
      <alignment horizontal="center" vertical="center" wrapText="1"/>
    </xf>
    <xf numFmtId="0" fontId="32" fillId="0" borderId="12" xfId="10" applyFont="1" applyFill="1" applyBorder="1" applyAlignment="1">
      <alignment horizontal="center" vertical="center" wrapText="1"/>
    </xf>
    <xf numFmtId="0" fontId="32" fillId="0" borderId="10" xfId="10" applyFont="1" applyFill="1" applyBorder="1" applyAlignment="1">
      <alignment horizontal="center" vertical="center" wrapText="1"/>
    </xf>
    <xf numFmtId="166" fontId="31" fillId="0" borderId="10" xfId="10" applyNumberFormat="1" applyFont="1" applyFill="1" applyBorder="1" applyAlignment="1">
      <alignment horizontal="center" vertical="center"/>
    </xf>
    <xf numFmtId="0" fontId="34" fillId="0" borderId="10" xfId="10" applyFont="1" applyFill="1" applyBorder="1" applyAlignment="1">
      <alignment horizontal="center" vertical="center" wrapText="1"/>
    </xf>
    <xf numFmtId="4" fontId="36" fillId="0" borderId="10" xfId="10" applyNumberFormat="1" applyFont="1" applyFill="1" applyBorder="1" applyAlignment="1">
      <alignment horizontal="right" vertical="center" wrapText="1"/>
    </xf>
    <xf numFmtId="2" fontId="31" fillId="4" borderId="10" xfId="10" applyNumberFormat="1" applyFont="1" applyFill="1" applyBorder="1" applyAlignment="1">
      <alignment horizontal="center" vertical="center"/>
    </xf>
    <xf numFmtId="0" fontId="31" fillId="0" borderId="12" xfId="10" applyFont="1" applyFill="1" applyBorder="1" applyAlignment="1">
      <alignment horizontal="center" vertical="center" wrapText="1"/>
    </xf>
    <xf numFmtId="4" fontId="31" fillId="0" borderId="10" xfId="10" applyNumberFormat="1" applyFont="1" applyFill="1" applyBorder="1" applyAlignment="1">
      <alignment horizontal="right" vertical="center" wrapText="1"/>
    </xf>
    <xf numFmtId="0" fontId="36" fillId="0" borderId="10" xfId="10" applyFont="1" applyFill="1" applyBorder="1" applyAlignment="1">
      <alignment horizontal="center" vertical="center" wrapText="1"/>
    </xf>
    <xf numFmtId="0" fontId="36" fillId="0" borderId="10" xfId="10" applyFont="1" applyFill="1" applyBorder="1" applyAlignment="1">
      <alignment horizontal="left" vertical="center" wrapText="1"/>
    </xf>
    <xf numFmtId="2" fontId="36" fillId="0" borderId="10" xfId="10" applyNumberFormat="1" applyFont="1" applyFill="1" applyBorder="1" applyAlignment="1">
      <alignment horizontal="center" vertical="center"/>
    </xf>
    <xf numFmtId="4" fontId="36" fillId="0" borderId="10" xfId="10" applyNumberFormat="1" applyFont="1" applyFill="1" applyBorder="1" applyAlignment="1">
      <alignment horizontal="right" vertical="center"/>
    </xf>
    <xf numFmtId="2" fontId="31" fillId="0" borderId="10" xfId="10" applyNumberFormat="1" applyFont="1" applyFill="1" applyBorder="1" applyAlignment="1">
      <alignment vertical="center" wrapText="1"/>
    </xf>
    <xf numFmtId="4" fontId="36" fillId="0" borderId="10" xfId="10" applyNumberFormat="1" applyFont="1" applyFill="1" applyBorder="1" applyAlignment="1">
      <alignment vertical="center" wrapText="1"/>
    </xf>
    <xf numFmtId="2" fontId="31" fillId="0" borderId="10" xfId="10" applyNumberFormat="1" applyFont="1" applyFill="1" applyBorder="1" applyAlignment="1">
      <alignment vertical="center"/>
    </xf>
    <xf numFmtId="0" fontId="1" fillId="0" borderId="0" xfId="10" applyNumberFormat="1" applyFont="1" applyFill="1" applyBorder="1" applyAlignment="1" applyProtection="1">
      <alignment vertical="top"/>
    </xf>
    <xf numFmtId="4" fontId="31" fillId="0" borderId="10" xfId="10" applyNumberFormat="1" applyFont="1" applyFill="1" applyBorder="1" applyAlignment="1">
      <alignment vertical="center" wrapText="1"/>
    </xf>
    <xf numFmtId="2" fontId="38" fillId="0" borderId="0" xfId="10" applyNumberFormat="1" applyFont="1" applyFill="1" applyBorder="1" applyAlignment="1" applyProtection="1">
      <alignment vertical="top"/>
    </xf>
    <xf numFmtId="2" fontId="31" fillId="4" borderId="10" xfId="10" applyNumberFormat="1" applyFont="1" applyFill="1" applyBorder="1" applyAlignment="1">
      <alignment vertical="center"/>
    </xf>
    <xf numFmtId="2" fontId="31" fillId="4" borderId="10" xfId="10" applyNumberFormat="1" applyFont="1" applyFill="1" applyBorder="1" applyAlignment="1">
      <alignment horizontal="right" vertical="center"/>
    </xf>
    <xf numFmtId="2" fontId="31" fillId="4" borderId="10" xfId="10" applyNumberFormat="1" applyFont="1" applyFill="1" applyBorder="1" applyAlignment="1">
      <alignment vertical="center" wrapText="1"/>
    </xf>
    <xf numFmtId="0" fontId="31" fillId="0" borderId="20" xfId="10" applyFont="1" applyFill="1" applyBorder="1" applyAlignment="1">
      <alignment horizontal="center" vertical="center"/>
    </xf>
    <xf numFmtId="0" fontId="31" fillId="0" borderId="20" xfId="10" applyFont="1" applyFill="1" applyBorder="1" applyAlignment="1">
      <alignment horizontal="justify" vertical="center" wrapText="1"/>
    </xf>
    <xf numFmtId="0" fontId="31" fillId="0" borderId="20" xfId="10" applyNumberFormat="1" applyFont="1" applyFill="1" applyBorder="1" applyAlignment="1" applyProtection="1">
      <alignment horizontal="center" vertical="center" wrapText="1"/>
    </xf>
    <xf numFmtId="2" fontId="31" fillId="0" borderId="20" xfId="10" applyNumberFormat="1" applyFont="1" applyFill="1" applyBorder="1" applyAlignment="1" applyProtection="1">
      <alignment horizontal="center" vertical="center" wrapText="1"/>
    </xf>
    <xf numFmtId="2" fontId="31" fillId="0" borderId="20" xfId="10" applyNumberFormat="1" applyFont="1" applyFill="1" applyBorder="1" applyAlignment="1">
      <alignment horizontal="right" vertical="center"/>
    </xf>
    <xf numFmtId="4" fontId="31" fillId="0" borderId="20" xfId="12" applyNumberFormat="1" applyFont="1" applyFill="1" applyBorder="1" applyAlignment="1">
      <alignment horizontal="right" vertical="center" wrapText="1"/>
    </xf>
    <xf numFmtId="4" fontId="31" fillId="0" borderId="20" xfId="10" applyNumberFormat="1" applyFont="1" applyFill="1" applyBorder="1" applyAlignment="1">
      <alignment horizontal="right" vertical="center"/>
    </xf>
    <xf numFmtId="4" fontId="31" fillId="0" borderId="21" xfId="10" applyNumberFormat="1" applyFont="1" applyFill="1" applyBorder="1" applyAlignment="1">
      <alignment horizontal="right" vertical="center"/>
    </xf>
    <xf numFmtId="4" fontId="31" fillId="0" borderId="20" xfId="10" applyNumberFormat="1" applyFont="1" applyFill="1" applyBorder="1" applyAlignment="1" applyProtection="1">
      <alignment horizontal="right" vertical="center" wrapText="1"/>
    </xf>
    <xf numFmtId="0" fontId="17" fillId="0" borderId="0" xfId="10" applyFont="1" applyFill="1" applyAlignment="1">
      <alignment vertical="center"/>
    </xf>
    <xf numFmtId="49" fontId="31" fillId="0" borderId="22" xfId="10" applyNumberFormat="1" applyFont="1" applyFill="1" applyBorder="1" applyAlignment="1">
      <alignment horizontal="center" vertical="center"/>
    </xf>
    <xf numFmtId="0" fontId="31" fillId="0" borderId="22" xfId="10" applyFont="1" applyFill="1" applyBorder="1" applyAlignment="1">
      <alignment horizontal="center" vertical="center"/>
    </xf>
    <xf numFmtId="0" fontId="31" fillId="0" borderId="22" xfId="10" applyFont="1" applyFill="1" applyBorder="1" applyAlignment="1">
      <alignment horizontal="justify" vertical="center" wrapText="1"/>
    </xf>
    <xf numFmtId="0" fontId="31" fillId="0" borderId="22" xfId="10" applyNumberFormat="1" applyFont="1" applyFill="1" applyBorder="1" applyAlignment="1" applyProtection="1">
      <alignment horizontal="center" vertical="center" wrapText="1"/>
    </xf>
    <xf numFmtId="2" fontId="31" fillId="0" borderId="22" xfId="10" applyNumberFormat="1" applyFont="1" applyFill="1" applyBorder="1" applyAlignment="1" applyProtection="1">
      <alignment horizontal="center" vertical="center" wrapText="1"/>
    </xf>
    <xf numFmtId="2" fontId="31" fillId="0" borderId="22" xfId="10" applyNumberFormat="1" applyFont="1" applyFill="1" applyBorder="1" applyAlignment="1">
      <alignment horizontal="right" vertical="center"/>
    </xf>
    <xf numFmtId="4" fontId="31" fillId="0" borderId="22" xfId="12" applyNumberFormat="1" applyFont="1" applyFill="1" applyBorder="1" applyAlignment="1">
      <alignment horizontal="right" vertical="center" wrapText="1"/>
    </xf>
    <xf numFmtId="4" fontId="31" fillId="0" borderId="22" xfId="10" applyNumberFormat="1" applyFont="1" applyFill="1" applyBorder="1" applyAlignment="1">
      <alignment horizontal="right" vertical="center"/>
    </xf>
    <xf numFmtId="4" fontId="31" fillId="0" borderId="23" xfId="10" applyNumberFormat="1" applyFont="1" applyFill="1" applyBorder="1" applyAlignment="1">
      <alignment horizontal="right" vertical="center"/>
    </xf>
    <xf numFmtId="4" fontId="31" fillId="0" borderId="22" xfId="10" applyNumberFormat="1" applyFont="1" applyFill="1" applyBorder="1" applyAlignment="1" applyProtection="1">
      <alignment horizontal="right" vertical="center" wrapText="1"/>
    </xf>
    <xf numFmtId="0" fontId="14" fillId="0" borderId="4" xfId="10" applyFont="1" applyFill="1" applyBorder="1" applyAlignment="1">
      <alignment vertical="center"/>
    </xf>
    <xf numFmtId="0" fontId="23" fillId="0" borderId="4" xfId="10" applyFont="1" applyFill="1" applyBorder="1" applyAlignment="1">
      <alignment vertical="center"/>
    </xf>
    <xf numFmtId="0" fontId="17" fillId="0" borderId="4" xfId="10" applyFont="1" applyFill="1" applyBorder="1" applyAlignment="1">
      <alignment vertical="center"/>
    </xf>
    <xf numFmtId="0" fontId="17" fillId="0" borderId="4" xfId="10" applyFont="1" applyFill="1" applyBorder="1" applyAlignment="1">
      <alignment horizontal="left" vertical="center"/>
    </xf>
    <xf numFmtId="4" fontId="17" fillId="0" borderId="4" xfId="10" applyNumberFormat="1" applyFont="1" applyFill="1" applyBorder="1" applyAlignment="1">
      <alignment vertical="center"/>
    </xf>
    <xf numFmtId="4" fontId="23" fillId="0" borderId="4" xfId="10" applyNumberFormat="1" applyFont="1" applyFill="1" applyBorder="1" applyAlignment="1">
      <alignment vertical="center"/>
    </xf>
    <xf numFmtId="0" fontId="27" fillId="0" borderId="0" xfId="10" applyFont="1" applyAlignment="1">
      <alignment vertical="center"/>
    </xf>
    <xf numFmtId="0" fontId="27" fillId="0" borderId="0" xfId="10" applyFont="1" applyAlignment="1">
      <alignment horizontal="left" vertical="center"/>
    </xf>
    <xf numFmtId="0" fontId="11" fillId="0" borderId="0" xfId="10" applyFont="1" applyAlignment="1">
      <alignment vertical="center"/>
    </xf>
    <xf numFmtId="0" fontId="13" fillId="0" borderId="0" xfId="10" applyFont="1" applyBorder="1" applyAlignment="1">
      <alignment horizontal="right" vertical="center" wrapText="1"/>
    </xf>
    <xf numFmtId="0" fontId="26" fillId="0" borderId="0" xfId="10" applyFont="1" applyAlignment="1">
      <alignment horizontal="center" vertical="center"/>
    </xf>
    <xf numFmtId="0" fontId="11" fillId="0" borderId="0" xfId="10" applyFont="1" applyBorder="1" applyAlignment="1">
      <alignment horizontal="center" vertical="center"/>
    </xf>
    <xf numFmtId="0" fontId="10" fillId="0" borderId="0" xfId="10" applyFont="1" applyAlignment="1">
      <alignment horizontal="left" vertical="center"/>
    </xf>
    <xf numFmtId="0" fontId="10" fillId="0" borderId="5" xfId="10" applyFont="1" applyBorder="1" applyAlignment="1">
      <alignment vertical="center"/>
    </xf>
    <xf numFmtId="0" fontId="11" fillId="0" borderId="0" xfId="10" applyFont="1" applyFill="1"/>
    <xf numFmtId="0" fontId="11" fillId="3" borderId="4" xfId="10" applyFont="1" applyFill="1" applyBorder="1" applyAlignment="1">
      <alignment horizontal="center" wrapText="1"/>
    </xf>
    <xf numFmtId="0" fontId="32" fillId="0" borderId="14" xfId="10" applyFont="1" applyFill="1" applyBorder="1" applyAlignment="1">
      <alignment horizontal="center"/>
    </xf>
    <xf numFmtId="166" fontId="32" fillId="0" borderId="14" xfId="10" applyNumberFormat="1" applyFont="1" applyFill="1" applyBorder="1" applyAlignment="1">
      <alignment horizontal="center"/>
    </xf>
    <xf numFmtId="0" fontId="31" fillId="0" borderId="14" xfId="10" applyFont="1" applyFill="1" applyBorder="1" applyAlignment="1">
      <alignment horizontal="center" vertical="top" wrapText="1"/>
    </xf>
    <xf numFmtId="0" fontId="14" fillId="0" borderId="0" xfId="10" applyFont="1"/>
    <xf numFmtId="0" fontId="14" fillId="0" borderId="0" xfId="10" applyFont="1" applyFill="1"/>
    <xf numFmtId="4" fontId="14" fillId="0" borderId="0" xfId="10" applyNumberFormat="1" applyFont="1" applyFill="1" applyBorder="1" applyAlignment="1" applyProtection="1">
      <alignment vertical="top"/>
    </xf>
    <xf numFmtId="2" fontId="14" fillId="0" borderId="0" xfId="10" applyNumberFormat="1" applyFont="1" applyAlignment="1">
      <alignment vertical="center"/>
    </xf>
    <xf numFmtId="2" fontId="14" fillId="0" borderId="0" xfId="10" applyNumberFormat="1" applyFont="1"/>
    <xf numFmtId="1" fontId="31" fillId="0" borderId="10" xfId="10" applyNumberFormat="1" applyFont="1" applyFill="1" applyBorder="1" applyAlignment="1">
      <alignment horizontal="center" vertical="center" wrapText="1"/>
    </xf>
    <xf numFmtId="0" fontId="31" fillId="0" borderId="10" xfId="10" applyFont="1" applyFill="1" applyBorder="1" applyAlignment="1">
      <alignment horizontal="left" wrapText="1"/>
    </xf>
    <xf numFmtId="0" fontId="17" fillId="0" borderId="0" xfId="10" applyFont="1" applyFill="1"/>
    <xf numFmtId="0" fontId="23" fillId="0" borderId="4" xfId="10" applyFont="1" applyFill="1" applyBorder="1" applyAlignment="1">
      <alignment vertical="center" wrapText="1"/>
    </xf>
    <xf numFmtId="0" fontId="27" fillId="0" borderId="0" xfId="10" applyFont="1"/>
    <xf numFmtId="0" fontId="27" fillId="0" borderId="0" xfId="10" applyFont="1" applyAlignment="1">
      <alignment horizontal="left"/>
    </xf>
    <xf numFmtId="0" fontId="11" fillId="0" borderId="0" xfId="10" applyFont="1"/>
    <xf numFmtId="0" fontId="10" fillId="0" borderId="0" xfId="10" applyFont="1" applyAlignment="1">
      <alignment horizontal="left"/>
    </xf>
    <xf numFmtId="0" fontId="41" fillId="0" borderId="0" xfId="10" applyFont="1" applyAlignment="1">
      <alignment vertical="center"/>
    </xf>
    <xf numFmtId="0" fontId="30" fillId="0" borderId="0" xfId="10" applyNumberFormat="1" applyFont="1" applyFill="1" applyBorder="1" applyAlignment="1" applyProtection="1">
      <alignment vertical="top"/>
    </xf>
    <xf numFmtId="0" fontId="40" fillId="0" borderId="0" xfId="10" applyFont="1" applyBorder="1" applyAlignment="1">
      <alignment vertical="center"/>
    </xf>
    <xf numFmtId="0" fontId="31" fillId="0" borderId="0" xfId="10" applyFont="1" applyAlignment="1">
      <alignment horizontal="center" vertical="center"/>
    </xf>
    <xf numFmtId="0" fontId="41" fillId="0" borderId="0" xfId="10" applyFont="1" applyAlignment="1">
      <alignment horizontal="left" vertical="center"/>
    </xf>
    <xf numFmtId="0" fontId="41" fillId="0" borderId="0" xfId="10" applyFont="1" applyAlignment="1">
      <alignment horizontal="center" vertical="center"/>
    </xf>
    <xf numFmtId="0" fontId="41" fillId="0" borderId="0" xfId="6" applyFont="1" applyFill="1" applyBorder="1" applyAlignment="1">
      <alignment horizontal="right" vertical="center"/>
    </xf>
    <xf numFmtId="0" fontId="42" fillId="0" borderId="0" xfId="11" applyFont="1" applyFill="1" applyAlignment="1">
      <alignment horizontal="right" vertical="center"/>
    </xf>
    <xf numFmtId="0" fontId="43" fillId="0" borderId="0" xfId="10" applyFont="1" applyAlignment="1">
      <alignment horizontal="center" vertical="center"/>
    </xf>
    <xf numFmtId="0" fontId="42" fillId="0" borderId="0" xfId="10" applyFont="1" applyAlignment="1">
      <alignment horizontal="center" vertical="center"/>
    </xf>
    <xf numFmtId="0" fontId="42" fillId="0" borderId="0" xfId="11" applyFont="1" applyFill="1" applyBorder="1" applyAlignment="1">
      <alignment horizontal="right" vertical="center"/>
    </xf>
    <xf numFmtId="0" fontId="41" fillId="0" borderId="0" xfId="6" applyFont="1" applyFill="1" applyAlignment="1">
      <alignment horizontal="right" vertical="center"/>
    </xf>
    <xf numFmtId="0" fontId="44" fillId="0" borderId="0" xfId="10" applyFont="1" applyAlignment="1">
      <alignment vertical="center"/>
    </xf>
    <xf numFmtId="167" fontId="41" fillId="0" borderId="0" xfId="10" applyNumberFormat="1" applyFont="1" applyAlignment="1">
      <alignment vertical="center"/>
    </xf>
    <xf numFmtId="0" fontId="41" fillId="0" borderId="0" xfId="10" applyFont="1" applyAlignment="1">
      <alignment horizontal="right" vertical="center"/>
    </xf>
    <xf numFmtId="0" fontId="45" fillId="0" borderId="0" xfId="10" applyFont="1" applyFill="1"/>
    <xf numFmtId="0" fontId="45" fillId="3" borderId="4" xfId="10" applyFont="1" applyFill="1" applyBorder="1" applyAlignment="1">
      <alignment horizontal="center" vertical="center" wrapText="1"/>
    </xf>
    <xf numFmtId="0" fontId="45" fillId="3" borderId="4" xfId="10" applyFont="1" applyFill="1" applyBorder="1" applyAlignment="1">
      <alignment horizontal="center" wrapText="1"/>
    </xf>
    <xf numFmtId="0" fontId="41" fillId="0" borderId="0" xfId="10" applyFont="1"/>
    <xf numFmtId="0" fontId="41" fillId="0" borderId="0" xfId="10" applyFont="1" applyFill="1"/>
    <xf numFmtId="0" fontId="30" fillId="0" borderId="0" xfId="10" applyNumberFormat="1" applyFont="1" applyFill="1" applyBorder="1" applyAlignment="1" applyProtection="1">
      <alignment vertical="center"/>
    </xf>
    <xf numFmtId="4" fontId="41" fillId="0" borderId="0" xfId="10" applyNumberFormat="1" applyFont="1" applyFill="1" applyBorder="1" applyAlignment="1" applyProtection="1">
      <alignment vertical="top"/>
    </xf>
    <xf numFmtId="2" fontId="41" fillId="0" borderId="0" xfId="10" applyNumberFormat="1" applyFont="1" applyAlignment="1">
      <alignment vertical="center"/>
    </xf>
    <xf numFmtId="0" fontId="41" fillId="0" borderId="0" xfId="10" applyFont="1" applyFill="1" applyAlignment="1">
      <alignment vertical="center"/>
    </xf>
    <xf numFmtId="1" fontId="31" fillId="0" borderId="10" xfId="10" applyNumberFormat="1" applyFont="1" applyFill="1" applyBorder="1" applyAlignment="1">
      <alignment horizontal="center" vertical="center"/>
    </xf>
    <xf numFmtId="0" fontId="31" fillId="0" borderId="0" xfId="10" applyFont="1" applyFill="1"/>
    <xf numFmtId="0" fontId="41" fillId="0" borderId="4" xfId="10" applyFont="1" applyFill="1" applyBorder="1" applyAlignment="1">
      <alignment vertical="center"/>
    </xf>
    <xf numFmtId="0" fontId="32" fillId="0" borderId="4" xfId="10" applyFont="1" applyFill="1" applyBorder="1" applyAlignment="1">
      <alignment vertical="center" wrapText="1"/>
    </xf>
    <xf numFmtId="0" fontId="32" fillId="0" borderId="4" xfId="10" applyFont="1" applyFill="1" applyBorder="1" applyAlignment="1">
      <alignment vertical="center"/>
    </xf>
    <xf numFmtId="0" fontId="31" fillId="0" borderId="4" xfId="10" applyFont="1" applyFill="1" applyBorder="1" applyAlignment="1">
      <alignment vertical="center"/>
    </xf>
    <xf numFmtId="0" fontId="31" fillId="0" borderId="4" xfId="10" applyFont="1" applyFill="1" applyBorder="1" applyAlignment="1">
      <alignment horizontal="left" vertical="center"/>
    </xf>
    <xf numFmtId="4" fontId="31" fillId="0" borderId="4" xfId="10" applyNumberFormat="1" applyFont="1" applyFill="1" applyBorder="1" applyAlignment="1">
      <alignment vertical="center"/>
    </xf>
    <xf numFmtId="4" fontId="32" fillId="0" borderId="4" xfId="10" applyNumberFormat="1" applyFont="1" applyFill="1" applyBorder="1" applyAlignment="1">
      <alignment vertical="center"/>
    </xf>
    <xf numFmtId="0" fontId="42" fillId="0" borderId="0" xfId="10" applyFont="1"/>
    <xf numFmtId="0" fontId="42" fillId="0" borderId="0" xfId="10" applyFont="1" applyAlignment="1">
      <alignment horizontal="left"/>
    </xf>
    <xf numFmtId="0" fontId="45" fillId="0" borderId="0" xfId="10" applyFont="1"/>
    <xf numFmtId="0" fontId="42" fillId="0" borderId="0" xfId="10" applyFont="1" applyBorder="1" applyAlignment="1">
      <alignment horizontal="right" vertical="center" wrapText="1"/>
    </xf>
    <xf numFmtId="0" fontId="45" fillId="0" borderId="0" xfId="10" applyFont="1" applyAlignment="1">
      <alignment vertical="center"/>
    </xf>
    <xf numFmtId="0" fontId="48" fillId="0" borderId="0" xfId="10" applyFont="1" applyAlignment="1">
      <alignment horizontal="center" vertical="center"/>
    </xf>
    <xf numFmtId="0" fontId="45" fillId="0" borderId="0" xfId="10" applyFont="1" applyBorder="1" applyAlignment="1">
      <alignment horizontal="center" vertical="center"/>
    </xf>
    <xf numFmtId="0" fontId="44" fillId="0" borderId="0" xfId="10" applyFont="1" applyAlignment="1">
      <alignment horizontal="left" vertical="center"/>
    </xf>
    <xf numFmtId="0" fontId="44" fillId="0" borderId="0" xfId="10" applyFont="1" applyAlignment="1">
      <alignment horizontal="left"/>
    </xf>
    <xf numFmtId="0" fontId="44" fillId="0" borderId="5" xfId="10" applyFont="1" applyBorder="1" applyAlignment="1">
      <alignment vertical="center"/>
    </xf>
    <xf numFmtId="0" fontId="22" fillId="0" borderId="14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16" fontId="14" fillId="0" borderId="6" xfId="0" applyNumberFormat="1" applyFont="1" applyBorder="1" applyAlignment="1">
      <alignment horizontal="center" vertical="center"/>
    </xf>
    <xf numFmtId="4" fontId="22" fillId="0" borderId="24" xfId="0" applyNumberFormat="1" applyFont="1" applyFill="1" applyBorder="1" applyAlignment="1">
      <alignment vertical="center" wrapText="1"/>
    </xf>
    <xf numFmtId="0" fontId="14" fillId="0" borderId="0" xfId="0" applyFont="1" applyBorder="1" applyAlignment="1">
      <alignment vertical="top" wrapText="1"/>
    </xf>
    <xf numFmtId="0" fontId="14" fillId="0" borderId="0" xfId="0" applyFont="1"/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16" fillId="0" borderId="0" xfId="0" applyFont="1" applyBorder="1" applyAlignment="1"/>
    <xf numFmtId="0" fontId="14" fillId="0" borderId="0" xfId="0" applyFont="1" applyBorder="1"/>
    <xf numFmtId="0" fontId="17" fillId="0" borderId="0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center"/>
    </xf>
    <xf numFmtId="0" fontId="13" fillId="2" borderId="29" xfId="0" applyFont="1" applyFill="1" applyBorder="1"/>
    <xf numFmtId="0" fontId="13" fillId="2" borderId="28" xfId="0" applyFont="1" applyFill="1" applyBorder="1"/>
    <xf numFmtId="0" fontId="13" fillId="2" borderId="30" xfId="0" applyFont="1" applyFill="1" applyBorder="1" applyAlignment="1">
      <alignment horizontal="right" vertical="center"/>
    </xf>
    <xf numFmtId="0" fontId="14" fillId="0" borderId="28" xfId="0" applyFont="1" applyBorder="1"/>
    <xf numFmtId="0" fontId="14" fillId="0" borderId="28" xfId="0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/>
    </xf>
    <xf numFmtId="2" fontId="14" fillId="0" borderId="0" xfId="0" applyNumberFormat="1" applyFont="1" applyBorder="1"/>
    <xf numFmtId="4" fontId="14" fillId="0" borderId="28" xfId="0" applyNumberFormat="1" applyFont="1" applyBorder="1" applyAlignment="1">
      <alignment vertical="center"/>
    </xf>
    <xf numFmtId="4" fontId="14" fillId="0" borderId="1" xfId="0" applyNumberFormat="1" applyFont="1" applyBorder="1" applyAlignment="1">
      <alignment horizontal="center" vertical="center"/>
    </xf>
    <xf numFmtId="4" fontId="13" fillId="2" borderId="29" xfId="0" applyNumberFormat="1" applyFont="1" applyFill="1" applyBorder="1" applyAlignment="1">
      <alignment horizontal="center" vertical="center"/>
    </xf>
    <xf numFmtId="4" fontId="13" fillId="2" borderId="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26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47" fillId="0" borderId="0" xfId="10" applyFont="1" applyAlignment="1">
      <alignment vertical="center"/>
    </xf>
    <xf numFmtId="0" fontId="15" fillId="0" borderId="0" xfId="0" applyFont="1" applyAlignment="1">
      <alignment horizontal="center"/>
    </xf>
    <xf numFmtId="0" fontId="16" fillId="0" borderId="26" xfId="0" applyFont="1" applyBorder="1" applyAlignment="1">
      <alignment horizontal="center"/>
    </xf>
    <xf numFmtId="0" fontId="17" fillId="0" borderId="0" xfId="0" applyFont="1" applyBorder="1" applyAlignment="1">
      <alignment horizontal="center" vertical="top"/>
    </xf>
    <xf numFmtId="4" fontId="12" fillId="0" borderId="0" xfId="0" applyNumberFormat="1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4" fillId="2" borderId="25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" fontId="12" fillId="0" borderId="0" xfId="0" applyNumberFormat="1" applyFont="1" applyAlignment="1">
      <alignment horizontal="right" vertical="center"/>
    </xf>
    <xf numFmtId="0" fontId="22" fillId="2" borderId="25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4" fontId="14" fillId="0" borderId="26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0" fontId="14" fillId="0" borderId="26" xfId="4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15" fillId="0" borderId="0" xfId="4" applyFont="1" applyAlignment="1">
      <alignment horizontal="center" vertical="center"/>
    </xf>
    <xf numFmtId="0" fontId="17" fillId="0" borderId="0" xfId="4" applyFont="1" applyBorder="1" applyAlignment="1">
      <alignment horizontal="center" vertical="top"/>
    </xf>
    <xf numFmtId="0" fontId="14" fillId="0" borderId="0" xfId="4" applyFont="1" applyAlignment="1">
      <alignment horizontal="right" vertical="center"/>
    </xf>
    <xf numFmtId="4" fontId="14" fillId="0" borderId="26" xfId="4" applyNumberFormat="1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0" xfId="4" applyFont="1" applyBorder="1" applyAlignment="1">
      <alignment horizontal="center" vertical="center"/>
    </xf>
    <xf numFmtId="0" fontId="11" fillId="3" borderId="25" xfId="4" applyFont="1" applyFill="1" applyBorder="1" applyAlignment="1">
      <alignment horizontal="center" vertical="center" wrapText="1"/>
    </xf>
    <xf numFmtId="0" fontId="11" fillId="3" borderId="27" xfId="4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center" wrapText="1"/>
    </xf>
    <xf numFmtId="0" fontId="11" fillId="3" borderId="2" xfId="4" applyFont="1" applyFill="1" applyBorder="1" applyAlignment="1">
      <alignment horizontal="center" wrapText="1"/>
    </xf>
    <xf numFmtId="0" fontId="11" fillId="3" borderId="3" xfId="4" applyFont="1" applyFill="1" applyBorder="1" applyAlignment="1">
      <alignment horizontal="center" wrapText="1"/>
    </xf>
    <xf numFmtId="0" fontId="10" fillId="0" borderId="0" xfId="0" applyFont="1" applyAlignment="1">
      <alignment horizontal="left"/>
    </xf>
    <xf numFmtId="0" fontId="23" fillId="0" borderId="1" xfId="4" applyFont="1" applyFill="1" applyBorder="1" applyAlignment="1">
      <alignment horizontal="center" vertical="center" wrapText="1"/>
    </xf>
    <xf numFmtId="0" fontId="23" fillId="0" borderId="3" xfId="4" applyFont="1" applyFill="1" applyBorder="1" applyAlignment="1">
      <alignment horizontal="center" vertical="center" wrapText="1"/>
    </xf>
    <xf numFmtId="0" fontId="15" fillId="0" borderId="0" xfId="10" applyFont="1" applyAlignment="1">
      <alignment horizontal="center" vertical="center"/>
    </xf>
    <xf numFmtId="0" fontId="15" fillId="0" borderId="0" xfId="10" applyFont="1" applyBorder="1" applyAlignment="1">
      <alignment horizontal="center" vertical="center"/>
    </xf>
    <xf numFmtId="0" fontId="17" fillId="0" borderId="0" xfId="10" applyFont="1" applyBorder="1" applyAlignment="1">
      <alignment horizontal="center" vertical="center"/>
    </xf>
    <xf numFmtId="0" fontId="14" fillId="0" borderId="0" xfId="10" applyFont="1" applyAlignment="1">
      <alignment horizontal="right" vertical="center"/>
    </xf>
    <xf numFmtId="4" fontId="14" fillId="0" borderId="26" xfId="10" applyNumberFormat="1" applyFont="1" applyBorder="1" applyAlignment="1">
      <alignment horizontal="center" vertical="center"/>
    </xf>
    <xf numFmtId="0" fontId="14" fillId="0" borderId="0" xfId="10" applyFont="1" applyBorder="1" applyAlignment="1">
      <alignment horizontal="center" vertical="center"/>
    </xf>
    <xf numFmtId="0" fontId="14" fillId="0" borderId="26" xfId="10" applyFont="1" applyBorder="1" applyAlignment="1">
      <alignment horizontal="center" vertical="center"/>
    </xf>
    <xf numFmtId="0" fontId="11" fillId="3" borderId="25" xfId="10" applyFont="1" applyFill="1" applyBorder="1" applyAlignment="1">
      <alignment horizontal="center" vertical="center" wrapText="1"/>
    </xf>
    <xf numFmtId="0" fontId="11" fillId="3" borderId="27" xfId="10" applyFont="1" applyFill="1" applyBorder="1" applyAlignment="1">
      <alignment horizontal="center" vertical="center" wrapText="1"/>
    </xf>
    <xf numFmtId="0" fontId="11" fillId="3" borderId="1" xfId="10" applyFont="1" applyFill="1" applyBorder="1" applyAlignment="1">
      <alignment horizontal="center" vertical="center" wrapText="1"/>
    </xf>
    <xf numFmtId="0" fontId="11" fillId="3" borderId="2" xfId="10" applyFont="1" applyFill="1" applyBorder="1" applyAlignment="1">
      <alignment horizontal="center" vertical="center" wrapText="1"/>
    </xf>
    <xf numFmtId="0" fontId="11" fillId="3" borderId="3" xfId="10" applyFont="1" applyFill="1" applyBorder="1" applyAlignment="1">
      <alignment horizontal="center" vertical="center" wrapText="1"/>
    </xf>
    <xf numFmtId="0" fontId="23" fillId="0" borderId="1" xfId="10" applyFont="1" applyFill="1" applyBorder="1" applyAlignment="1">
      <alignment horizontal="center" vertical="center" wrapText="1"/>
    </xf>
    <xf numFmtId="0" fontId="23" fillId="0" borderId="3" xfId="10" applyFont="1" applyFill="1" applyBorder="1" applyAlignment="1">
      <alignment horizontal="center" vertical="center" wrapText="1"/>
    </xf>
    <xf numFmtId="0" fontId="11" fillId="0" borderId="0" xfId="10" applyFont="1" applyAlignment="1">
      <alignment vertical="center"/>
    </xf>
    <xf numFmtId="0" fontId="10" fillId="0" borderId="0" xfId="10" applyFont="1" applyAlignment="1">
      <alignment horizontal="left" vertical="center"/>
    </xf>
    <xf numFmtId="0" fontId="11" fillId="0" borderId="0" xfId="10" applyFont="1" applyBorder="1" applyAlignment="1">
      <alignment horizontal="center" vertical="center"/>
    </xf>
    <xf numFmtId="0" fontId="17" fillId="0" borderId="0" xfId="10" applyFont="1" applyBorder="1" applyAlignment="1">
      <alignment horizontal="center" vertical="top"/>
    </xf>
    <xf numFmtId="2" fontId="14" fillId="0" borderId="26" xfId="10" applyNumberFormat="1" applyFont="1" applyBorder="1" applyAlignment="1">
      <alignment horizontal="center" vertical="center"/>
    </xf>
    <xf numFmtId="0" fontId="10" fillId="0" borderId="0" xfId="10" applyFont="1" applyAlignment="1">
      <alignment horizontal="left"/>
    </xf>
    <xf numFmtId="0" fontId="11" fillId="3" borderId="1" xfId="10" applyFont="1" applyFill="1" applyBorder="1" applyAlignment="1">
      <alignment horizontal="center" wrapText="1"/>
    </xf>
    <xf numFmtId="0" fontId="11" fillId="3" borderId="2" xfId="10" applyFont="1" applyFill="1" applyBorder="1" applyAlignment="1">
      <alignment horizontal="center" wrapText="1"/>
    </xf>
    <xf numFmtId="0" fontId="11" fillId="3" borderId="3" xfId="10" applyFont="1" applyFill="1" applyBorder="1" applyAlignment="1">
      <alignment horizontal="center" wrapText="1"/>
    </xf>
    <xf numFmtId="0" fontId="40" fillId="0" borderId="0" xfId="10" applyFont="1" applyAlignment="1">
      <alignment horizontal="center" vertical="center"/>
    </xf>
    <xf numFmtId="0" fontId="40" fillId="0" borderId="0" xfId="10" applyFont="1" applyBorder="1" applyAlignment="1">
      <alignment horizontal="center" vertical="center"/>
    </xf>
    <xf numFmtId="0" fontId="31" fillId="0" borderId="0" xfId="10" applyFont="1" applyBorder="1" applyAlignment="1">
      <alignment horizontal="center" vertical="top"/>
    </xf>
    <xf numFmtId="0" fontId="41" fillId="0" borderId="0" xfId="10" applyFont="1" applyAlignment="1">
      <alignment horizontal="right" vertical="center"/>
    </xf>
    <xf numFmtId="2" fontId="41" fillId="0" borderId="26" xfId="10" applyNumberFormat="1" applyFont="1" applyBorder="1" applyAlignment="1">
      <alignment horizontal="center" vertical="center"/>
    </xf>
    <xf numFmtId="0" fontId="41" fillId="0" borderId="0" xfId="10" applyFont="1" applyBorder="1" applyAlignment="1">
      <alignment horizontal="center" vertical="center"/>
    </xf>
    <xf numFmtId="0" fontId="45" fillId="3" borderId="25" xfId="10" applyFont="1" applyFill="1" applyBorder="1" applyAlignment="1">
      <alignment horizontal="center" vertical="center" wrapText="1"/>
    </xf>
    <xf numFmtId="0" fontId="45" fillId="3" borderId="27" xfId="10" applyFont="1" applyFill="1" applyBorder="1" applyAlignment="1">
      <alignment horizontal="center" vertical="center" wrapText="1"/>
    </xf>
    <xf numFmtId="0" fontId="45" fillId="0" borderId="0" xfId="10" applyFont="1" applyAlignment="1">
      <alignment vertical="center"/>
    </xf>
    <xf numFmtId="0" fontId="44" fillId="0" borderId="0" xfId="10" applyFont="1" applyAlignment="1">
      <alignment horizontal="left" vertical="center"/>
    </xf>
    <xf numFmtId="0" fontId="44" fillId="0" borderId="0" xfId="10" applyFont="1" applyAlignment="1">
      <alignment horizontal="left"/>
    </xf>
    <xf numFmtId="0" fontId="45" fillId="0" borderId="0" xfId="10" applyFont="1" applyBorder="1" applyAlignment="1">
      <alignment horizontal="center" vertical="center"/>
    </xf>
    <xf numFmtId="0" fontId="45" fillId="3" borderId="1" xfId="10" applyFont="1" applyFill="1" applyBorder="1" applyAlignment="1">
      <alignment horizontal="center" wrapText="1"/>
    </xf>
    <xf numFmtId="0" fontId="45" fillId="3" borderId="2" xfId="10" applyFont="1" applyFill="1" applyBorder="1" applyAlignment="1">
      <alignment horizontal="center" wrapText="1"/>
    </xf>
    <xf numFmtId="0" fontId="45" fillId="3" borderId="3" xfId="10" applyFont="1" applyFill="1" applyBorder="1" applyAlignment="1">
      <alignment horizontal="center" wrapText="1"/>
    </xf>
  </cellXfs>
  <cellStyles count="13">
    <cellStyle name="Comma 2" xfId="1"/>
    <cellStyle name="Comma 2 2" xfId="2"/>
    <cellStyle name="Excel Built-in Normal" xfId="3"/>
    <cellStyle name="Normal" xfId="0" builtinId="0"/>
    <cellStyle name="Normal 10" xfId="4"/>
    <cellStyle name="Normal 10 2" xfId="10"/>
    <cellStyle name="Normal 6" xfId="5"/>
    <cellStyle name="Normal_gundari1" xfId="6"/>
    <cellStyle name="Normal_Kazino kazino tauers klub" xfId="7"/>
    <cellStyle name="Normal_Kazino kazino tauers klub 2" xfId="11"/>
    <cellStyle name="Normal_Tame paraugs" xfId="8"/>
    <cellStyle name="Normal_Tame paraugs 2" xfId="12"/>
    <cellStyle name="Style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H41"/>
  <sheetViews>
    <sheetView tabSelected="1" workbookViewId="0">
      <selection activeCell="D23" sqref="D23"/>
    </sheetView>
  </sheetViews>
  <sheetFormatPr defaultRowHeight="12.75"/>
  <cols>
    <col min="1" max="1" width="6.28515625" style="294" customWidth="1"/>
    <col min="2" max="2" width="16.85546875" style="294" customWidth="1"/>
    <col min="3" max="3" width="41.5703125" style="294" bestFit="1" customWidth="1"/>
    <col min="4" max="4" width="24.5703125" style="294" customWidth="1"/>
    <col min="5" max="249" width="9.140625" style="294"/>
    <col min="250" max="250" width="6.28515625" style="294" customWidth="1"/>
    <col min="251" max="251" width="16.85546875" style="294" customWidth="1"/>
    <col min="252" max="252" width="41.5703125" style="294" bestFit="1" customWidth="1"/>
    <col min="253" max="253" width="9.5703125" style="294" bestFit="1" customWidth="1"/>
    <col min="254" max="254" width="10.5703125" style="294" bestFit="1" customWidth="1"/>
    <col min="255" max="255" width="9.7109375" style="294" customWidth="1"/>
    <col min="256" max="256" width="9.5703125" style="294" bestFit="1" customWidth="1"/>
    <col min="257" max="257" width="11.5703125" style="294" bestFit="1" customWidth="1"/>
    <col min="258" max="505" width="9.140625" style="294"/>
    <col min="506" max="506" width="6.28515625" style="294" customWidth="1"/>
    <col min="507" max="507" width="16.85546875" style="294" customWidth="1"/>
    <col min="508" max="508" width="41.5703125" style="294" bestFit="1" customWidth="1"/>
    <col min="509" max="509" width="9.5703125" style="294" bestFit="1" customWidth="1"/>
    <col min="510" max="510" width="10.5703125" style="294" bestFit="1" customWidth="1"/>
    <col min="511" max="511" width="9.7109375" style="294" customWidth="1"/>
    <col min="512" max="512" width="9.5703125" style="294" bestFit="1" customWidth="1"/>
    <col min="513" max="513" width="11.5703125" style="294" bestFit="1" customWidth="1"/>
    <col min="514" max="761" width="9.140625" style="294"/>
    <col min="762" max="762" width="6.28515625" style="294" customWidth="1"/>
    <col min="763" max="763" width="16.85546875" style="294" customWidth="1"/>
    <col min="764" max="764" width="41.5703125" style="294" bestFit="1" customWidth="1"/>
    <col min="765" max="765" width="9.5703125" style="294" bestFit="1" customWidth="1"/>
    <col min="766" max="766" width="10.5703125" style="294" bestFit="1" customWidth="1"/>
    <col min="767" max="767" width="9.7109375" style="294" customWidth="1"/>
    <col min="768" max="768" width="9.5703125" style="294" bestFit="1" customWidth="1"/>
    <col min="769" max="769" width="11.5703125" style="294" bestFit="1" customWidth="1"/>
    <col min="770" max="1017" width="9.140625" style="294"/>
    <col min="1018" max="1018" width="6.28515625" style="294" customWidth="1"/>
    <col min="1019" max="1019" width="16.85546875" style="294" customWidth="1"/>
    <col min="1020" max="1020" width="41.5703125" style="294" bestFit="1" customWidth="1"/>
    <col min="1021" max="1021" width="9.5703125" style="294" bestFit="1" customWidth="1"/>
    <col min="1022" max="1022" width="10.5703125" style="294" bestFit="1" customWidth="1"/>
    <col min="1023" max="1023" width="9.7109375" style="294" customWidth="1"/>
    <col min="1024" max="1024" width="9.5703125" style="294" bestFit="1" customWidth="1"/>
    <col min="1025" max="1025" width="11.5703125" style="294" bestFit="1" customWidth="1"/>
    <col min="1026" max="1273" width="9.140625" style="294"/>
    <col min="1274" max="1274" width="6.28515625" style="294" customWidth="1"/>
    <col min="1275" max="1275" width="16.85546875" style="294" customWidth="1"/>
    <col min="1276" max="1276" width="41.5703125" style="294" bestFit="1" customWidth="1"/>
    <col min="1277" max="1277" width="9.5703125" style="294" bestFit="1" customWidth="1"/>
    <col min="1278" max="1278" width="10.5703125" style="294" bestFit="1" customWidth="1"/>
    <col min="1279" max="1279" width="9.7109375" style="294" customWidth="1"/>
    <col min="1280" max="1280" width="9.5703125" style="294" bestFit="1" customWidth="1"/>
    <col min="1281" max="1281" width="11.5703125" style="294" bestFit="1" customWidth="1"/>
    <col min="1282" max="1529" width="9.140625" style="294"/>
    <col min="1530" max="1530" width="6.28515625" style="294" customWidth="1"/>
    <col min="1531" max="1531" width="16.85546875" style="294" customWidth="1"/>
    <col min="1532" max="1532" width="41.5703125" style="294" bestFit="1" customWidth="1"/>
    <col min="1533" max="1533" width="9.5703125" style="294" bestFit="1" customWidth="1"/>
    <col min="1534" max="1534" width="10.5703125" style="294" bestFit="1" customWidth="1"/>
    <col min="1535" max="1535" width="9.7109375" style="294" customWidth="1"/>
    <col min="1536" max="1536" width="9.5703125" style="294" bestFit="1" customWidth="1"/>
    <col min="1537" max="1537" width="11.5703125" style="294" bestFit="1" customWidth="1"/>
    <col min="1538" max="1785" width="9.140625" style="294"/>
    <col min="1786" max="1786" width="6.28515625" style="294" customWidth="1"/>
    <col min="1787" max="1787" width="16.85546875" style="294" customWidth="1"/>
    <col min="1788" max="1788" width="41.5703125" style="294" bestFit="1" customWidth="1"/>
    <col min="1789" max="1789" width="9.5703125" style="294" bestFit="1" customWidth="1"/>
    <col min="1790" max="1790" width="10.5703125" style="294" bestFit="1" customWidth="1"/>
    <col min="1791" max="1791" width="9.7109375" style="294" customWidth="1"/>
    <col min="1792" max="1792" width="9.5703125" style="294" bestFit="1" customWidth="1"/>
    <col min="1793" max="1793" width="11.5703125" style="294" bestFit="1" customWidth="1"/>
    <col min="1794" max="2041" width="9.140625" style="294"/>
    <col min="2042" max="2042" width="6.28515625" style="294" customWidth="1"/>
    <col min="2043" max="2043" width="16.85546875" style="294" customWidth="1"/>
    <col min="2044" max="2044" width="41.5703125" style="294" bestFit="1" customWidth="1"/>
    <col min="2045" max="2045" width="9.5703125" style="294" bestFit="1" customWidth="1"/>
    <col min="2046" max="2046" width="10.5703125" style="294" bestFit="1" customWidth="1"/>
    <col min="2047" max="2047" width="9.7109375" style="294" customWidth="1"/>
    <col min="2048" max="2048" width="9.5703125" style="294" bestFit="1" customWidth="1"/>
    <col min="2049" max="2049" width="11.5703125" style="294" bestFit="1" customWidth="1"/>
    <col min="2050" max="2297" width="9.140625" style="294"/>
    <col min="2298" max="2298" width="6.28515625" style="294" customWidth="1"/>
    <col min="2299" max="2299" width="16.85546875" style="294" customWidth="1"/>
    <col min="2300" max="2300" width="41.5703125" style="294" bestFit="1" customWidth="1"/>
    <col min="2301" max="2301" width="9.5703125" style="294" bestFit="1" customWidth="1"/>
    <col min="2302" max="2302" width="10.5703125" style="294" bestFit="1" customWidth="1"/>
    <col min="2303" max="2303" width="9.7109375" style="294" customWidth="1"/>
    <col min="2304" max="2304" width="9.5703125" style="294" bestFit="1" customWidth="1"/>
    <col min="2305" max="2305" width="11.5703125" style="294" bestFit="1" customWidth="1"/>
    <col min="2306" max="2553" width="9.140625" style="294"/>
    <col min="2554" max="2554" width="6.28515625" style="294" customWidth="1"/>
    <col min="2555" max="2555" width="16.85546875" style="294" customWidth="1"/>
    <col min="2556" max="2556" width="41.5703125" style="294" bestFit="1" customWidth="1"/>
    <col min="2557" max="2557" width="9.5703125" style="294" bestFit="1" customWidth="1"/>
    <col min="2558" max="2558" width="10.5703125" style="294" bestFit="1" customWidth="1"/>
    <col min="2559" max="2559" width="9.7109375" style="294" customWidth="1"/>
    <col min="2560" max="2560" width="9.5703125" style="294" bestFit="1" customWidth="1"/>
    <col min="2561" max="2561" width="11.5703125" style="294" bestFit="1" customWidth="1"/>
    <col min="2562" max="2809" width="9.140625" style="294"/>
    <col min="2810" max="2810" width="6.28515625" style="294" customWidth="1"/>
    <col min="2811" max="2811" width="16.85546875" style="294" customWidth="1"/>
    <col min="2812" max="2812" width="41.5703125" style="294" bestFit="1" customWidth="1"/>
    <col min="2813" max="2813" width="9.5703125" style="294" bestFit="1" customWidth="1"/>
    <col min="2814" max="2814" width="10.5703125" style="294" bestFit="1" customWidth="1"/>
    <col min="2815" max="2815" width="9.7109375" style="294" customWidth="1"/>
    <col min="2816" max="2816" width="9.5703125" style="294" bestFit="1" customWidth="1"/>
    <col min="2817" max="2817" width="11.5703125" style="294" bestFit="1" customWidth="1"/>
    <col min="2818" max="3065" width="9.140625" style="294"/>
    <col min="3066" max="3066" width="6.28515625" style="294" customWidth="1"/>
    <col min="3067" max="3067" width="16.85546875" style="294" customWidth="1"/>
    <col min="3068" max="3068" width="41.5703125" style="294" bestFit="1" customWidth="1"/>
    <col min="3069" max="3069" width="9.5703125" style="294" bestFit="1" customWidth="1"/>
    <col min="3070" max="3070" width="10.5703125" style="294" bestFit="1" customWidth="1"/>
    <col min="3071" max="3071" width="9.7109375" style="294" customWidth="1"/>
    <col min="3072" max="3072" width="9.5703125" style="294" bestFit="1" customWidth="1"/>
    <col min="3073" max="3073" width="11.5703125" style="294" bestFit="1" customWidth="1"/>
    <col min="3074" max="3321" width="9.140625" style="294"/>
    <col min="3322" max="3322" width="6.28515625" style="294" customWidth="1"/>
    <col min="3323" max="3323" width="16.85546875" style="294" customWidth="1"/>
    <col min="3324" max="3324" width="41.5703125" style="294" bestFit="1" customWidth="1"/>
    <col min="3325" max="3325" width="9.5703125" style="294" bestFit="1" customWidth="1"/>
    <col min="3326" max="3326" width="10.5703125" style="294" bestFit="1" customWidth="1"/>
    <col min="3327" max="3327" width="9.7109375" style="294" customWidth="1"/>
    <col min="3328" max="3328" width="9.5703125" style="294" bestFit="1" customWidth="1"/>
    <col min="3329" max="3329" width="11.5703125" style="294" bestFit="1" customWidth="1"/>
    <col min="3330" max="3577" width="9.140625" style="294"/>
    <col min="3578" max="3578" width="6.28515625" style="294" customWidth="1"/>
    <col min="3579" max="3579" width="16.85546875" style="294" customWidth="1"/>
    <col min="3580" max="3580" width="41.5703125" style="294" bestFit="1" customWidth="1"/>
    <col min="3581" max="3581" width="9.5703125" style="294" bestFit="1" customWidth="1"/>
    <col min="3582" max="3582" width="10.5703125" style="294" bestFit="1" customWidth="1"/>
    <col min="3583" max="3583" width="9.7109375" style="294" customWidth="1"/>
    <col min="3584" max="3584" width="9.5703125" style="294" bestFit="1" customWidth="1"/>
    <col min="3585" max="3585" width="11.5703125" style="294" bestFit="1" customWidth="1"/>
    <col min="3586" max="3833" width="9.140625" style="294"/>
    <col min="3834" max="3834" width="6.28515625" style="294" customWidth="1"/>
    <col min="3835" max="3835" width="16.85546875" style="294" customWidth="1"/>
    <col min="3836" max="3836" width="41.5703125" style="294" bestFit="1" customWidth="1"/>
    <col min="3837" max="3837" width="9.5703125" style="294" bestFit="1" customWidth="1"/>
    <col min="3838" max="3838" width="10.5703125" style="294" bestFit="1" customWidth="1"/>
    <col min="3839" max="3839" width="9.7109375" style="294" customWidth="1"/>
    <col min="3840" max="3840" width="9.5703125" style="294" bestFit="1" customWidth="1"/>
    <col min="3841" max="3841" width="11.5703125" style="294" bestFit="1" customWidth="1"/>
    <col min="3842" max="4089" width="9.140625" style="294"/>
    <col min="4090" max="4090" width="6.28515625" style="294" customWidth="1"/>
    <col min="4091" max="4091" width="16.85546875" style="294" customWidth="1"/>
    <col min="4092" max="4092" width="41.5703125" style="294" bestFit="1" customWidth="1"/>
    <col min="4093" max="4093" width="9.5703125" style="294" bestFit="1" customWidth="1"/>
    <col min="4094" max="4094" width="10.5703125" style="294" bestFit="1" customWidth="1"/>
    <col min="4095" max="4095" width="9.7109375" style="294" customWidth="1"/>
    <col min="4096" max="4096" width="9.5703125" style="294" bestFit="1" customWidth="1"/>
    <col min="4097" max="4097" width="11.5703125" style="294" bestFit="1" customWidth="1"/>
    <col min="4098" max="4345" width="9.140625" style="294"/>
    <col min="4346" max="4346" width="6.28515625" style="294" customWidth="1"/>
    <col min="4347" max="4347" width="16.85546875" style="294" customWidth="1"/>
    <col min="4348" max="4348" width="41.5703125" style="294" bestFit="1" customWidth="1"/>
    <col min="4349" max="4349" width="9.5703125" style="294" bestFit="1" customWidth="1"/>
    <col min="4350" max="4350" width="10.5703125" style="294" bestFit="1" customWidth="1"/>
    <col min="4351" max="4351" width="9.7109375" style="294" customWidth="1"/>
    <col min="4352" max="4352" width="9.5703125" style="294" bestFit="1" customWidth="1"/>
    <col min="4353" max="4353" width="11.5703125" style="294" bestFit="1" customWidth="1"/>
    <col min="4354" max="4601" width="9.140625" style="294"/>
    <col min="4602" max="4602" width="6.28515625" style="294" customWidth="1"/>
    <col min="4603" max="4603" width="16.85546875" style="294" customWidth="1"/>
    <col min="4604" max="4604" width="41.5703125" style="294" bestFit="1" customWidth="1"/>
    <col min="4605" max="4605" width="9.5703125" style="294" bestFit="1" customWidth="1"/>
    <col min="4606" max="4606" width="10.5703125" style="294" bestFit="1" customWidth="1"/>
    <col min="4607" max="4607" width="9.7109375" style="294" customWidth="1"/>
    <col min="4608" max="4608" width="9.5703125" style="294" bestFit="1" customWidth="1"/>
    <col min="4609" max="4609" width="11.5703125" style="294" bestFit="1" customWidth="1"/>
    <col min="4610" max="4857" width="9.140625" style="294"/>
    <col min="4858" max="4858" width="6.28515625" style="294" customWidth="1"/>
    <col min="4859" max="4859" width="16.85546875" style="294" customWidth="1"/>
    <col min="4860" max="4860" width="41.5703125" style="294" bestFit="1" customWidth="1"/>
    <col min="4861" max="4861" width="9.5703125" style="294" bestFit="1" customWidth="1"/>
    <col min="4862" max="4862" width="10.5703125" style="294" bestFit="1" customWidth="1"/>
    <col min="4863" max="4863" width="9.7109375" style="294" customWidth="1"/>
    <col min="4864" max="4864" width="9.5703125" style="294" bestFit="1" customWidth="1"/>
    <col min="4865" max="4865" width="11.5703125" style="294" bestFit="1" customWidth="1"/>
    <col min="4866" max="5113" width="9.140625" style="294"/>
    <col min="5114" max="5114" width="6.28515625" style="294" customWidth="1"/>
    <col min="5115" max="5115" width="16.85546875" style="294" customWidth="1"/>
    <col min="5116" max="5116" width="41.5703125" style="294" bestFit="1" customWidth="1"/>
    <col min="5117" max="5117" width="9.5703125" style="294" bestFit="1" customWidth="1"/>
    <col min="5118" max="5118" width="10.5703125" style="294" bestFit="1" customWidth="1"/>
    <col min="5119" max="5119" width="9.7109375" style="294" customWidth="1"/>
    <col min="5120" max="5120" width="9.5703125" style="294" bestFit="1" customWidth="1"/>
    <col min="5121" max="5121" width="11.5703125" style="294" bestFit="1" customWidth="1"/>
    <col min="5122" max="5369" width="9.140625" style="294"/>
    <col min="5370" max="5370" width="6.28515625" style="294" customWidth="1"/>
    <col min="5371" max="5371" width="16.85546875" style="294" customWidth="1"/>
    <col min="5372" max="5372" width="41.5703125" style="294" bestFit="1" customWidth="1"/>
    <col min="5373" max="5373" width="9.5703125" style="294" bestFit="1" customWidth="1"/>
    <col min="5374" max="5374" width="10.5703125" style="294" bestFit="1" customWidth="1"/>
    <col min="5375" max="5375" width="9.7109375" style="294" customWidth="1"/>
    <col min="5376" max="5376" width="9.5703125" style="294" bestFit="1" customWidth="1"/>
    <col min="5377" max="5377" width="11.5703125" style="294" bestFit="1" customWidth="1"/>
    <col min="5378" max="5625" width="9.140625" style="294"/>
    <col min="5626" max="5626" width="6.28515625" style="294" customWidth="1"/>
    <col min="5627" max="5627" width="16.85546875" style="294" customWidth="1"/>
    <col min="5628" max="5628" width="41.5703125" style="294" bestFit="1" customWidth="1"/>
    <col min="5629" max="5629" width="9.5703125" style="294" bestFit="1" customWidth="1"/>
    <col min="5630" max="5630" width="10.5703125" style="294" bestFit="1" customWidth="1"/>
    <col min="5631" max="5631" width="9.7109375" style="294" customWidth="1"/>
    <col min="5632" max="5632" width="9.5703125" style="294" bestFit="1" customWidth="1"/>
    <col min="5633" max="5633" width="11.5703125" style="294" bestFit="1" customWidth="1"/>
    <col min="5634" max="5881" width="9.140625" style="294"/>
    <col min="5882" max="5882" width="6.28515625" style="294" customWidth="1"/>
    <col min="5883" max="5883" width="16.85546875" style="294" customWidth="1"/>
    <col min="5884" max="5884" width="41.5703125" style="294" bestFit="1" customWidth="1"/>
    <col min="5885" max="5885" width="9.5703125" style="294" bestFit="1" customWidth="1"/>
    <col min="5886" max="5886" width="10.5703125" style="294" bestFit="1" customWidth="1"/>
    <col min="5887" max="5887" width="9.7109375" style="294" customWidth="1"/>
    <col min="5888" max="5888" width="9.5703125" style="294" bestFit="1" customWidth="1"/>
    <col min="5889" max="5889" width="11.5703125" style="294" bestFit="1" customWidth="1"/>
    <col min="5890" max="6137" width="9.140625" style="294"/>
    <col min="6138" max="6138" width="6.28515625" style="294" customWidth="1"/>
    <col min="6139" max="6139" width="16.85546875" style="294" customWidth="1"/>
    <col min="6140" max="6140" width="41.5703125" style="294" bestFit="1" customWidth="1"/>
    <col min="6141" max="6141" width="9.5703125" style="294" bestFit="1" customWidth="1"/>
    <col min="6142" max="6142" width="10.5703125" style="294" bestFit="1" customWidth="1"/>
    <col min="6143" max="6143" width="9.7109375" style="294" customWidth="1"/>
    <col min="6144" max="6144" width="9.5703125" style="294" bestFit="1" customWidth="1"/>
    <col min="6145" max="6145" width="11.5703125" style="294" bestFit="1" customWidth="1"/>
    <col min="6146" max="6393" width="9.140625" style="294"/>
    <col min="6394" max="6394" width="6.28515625" style="294" customWidth="1"/>
    <col min="6395" max="6395" width="16.85546875" style="294" customWidth="1"/>
    <col min="6396" max="6396" width="41.5703125" style="294" bestFit="1" customWidth="1"/>
    <col min="6397" max="6397" width="9.5703125" style="294" bestFit="1" customWidth="1"/>
    <col min="6398" max="6398" width="10.5703125" style="294" bestFit="1" customWidth="1"/>
    <col min="6399" max="6399" width="9.7109375" style="294" customWidth="1"/>
    <col min="6400" max="6400" width="9.5703125" style="294" bestFit="1" customWidth="1"/>
    <col min="6401" max="6401" width="11.5703125" style="294" bestFit="1" customWidth="1"/>
    <col min="6402" max="6649" width="9.140625" style="294"/>
    <col min="6650" max="6650" width="6.28515625" style="294" customWidth="1"/>
    <col min="6651" max="6651" width="16.85546875" style="294" customWidth="1"/>
    <col min="6652" max="6652" width="41.5703125" style="294" bestFit="1" customWidth="1"/>
    <col min="6653" max="6653" width="9.5703125" style="294" bestFit="1" customWidth="1"/>
    <col min="6654" max="6654" width="10.5703125" style="294" bestFit="1" customWidth="1"/>
    <col min="6655" max="6655" width="9.7109375" style="294" customWidth="1"/>
    <col min="6656" max="6656" width="9.5703125" style="294" bestFit="1" customWidth="1"/>
    <col min="6657" max="6657" width="11.5703125" style="294" bestFit="1" customWidth="1"/>
    <col min="6658" max="6905" width="9.140625" style="294"/>
    <col min="6906" max="6906" width="6.28515625" style="294" customWidth="1"/>
    <col min="6907" max="6907" width="16.85546875" style="294" customWidth="1"/>
    <col min="6908" max="6908" width="41.5703125" style="294" bestFit="1" customWidth="1"/>
    <col min="6909" max="6909" width="9.5703125" style="294" bestFit="1" customWidth="1"/>
    <col min="6910" max="6910" width="10.5703125" style="294" bestFit="1" customWidth="1"/>
    <col min="6911" max="6911" width="9.7109375" style="294" customWidth="1"/>
    <col min="6912" max="6912" width="9.5703125" style="294" bestFit="1" customWidth="1"/>
    <col min="6913" max="6913" width="11.5703125" style="294" bestFit="1" customWidth="1"/>
    <col min="6914" max="7161" width="9.140625" style="294"/>
    <col min="7162" max="7162" width="6.28515625" style="294" customWidth="1"/>
    <col min="7163" max="7163" width="16.85546875" style="294" customWidth="1"/>
    <col min="7164" max="7164" width="41.5703125" style="294" bestFit="1" customWidth="1"/>
    <col min="7165" max="7165" width="9.5703125" style="294" bestFit="1" customWidth="1"/>
    <col min="7166" max="7166" width="10.5703125" style="294" bestFit="1" customWidth="1"/>
    <col min="7167" max="7167" width="9.7109375" style="294" customWidth="1"/>
    <col min="7168" max="7168" width="9.5703125" style="294" bestFit="1" customWidth="1"/>
    <col min="7169" max="7169" width="11.5703125" style="294" bestFit="1" customWidth="1"/>
    <col min="7170" max="7417" width="9.140625" style="294"/>
    <col min="7418" max="7418" width="6.28515625" style="294" customWidth="1"/>
    <col min="7419" max="7419" width="16.85546875" style="294" customWidth="1"/>
    <col min="7420" max="7420" width="41.5703125" style="294" bestFit="1" customWidth="1"/>
    <col min="7421" max="7421" width="9.5703125" style="294" bestFit="1" customWidth="1"/>
    <col min="7422" max="7422" width="10.5703125" style="294" bestFit="1" customWidth="1"/>
    <col min="7423" max="7423" width="9.7109375" style="294" customWidth="1"/>
    <col min="7424" max="7424" width="9.5703125" style="294" bestFit="1" customWidth="1"/>
    <col min="7425" max="7425" width="11.5703125" style="294" bestFit="1" customWidth="1"/>
    <col min="7426" max="7673" width="9.140625" style="294"/>
    <col min="7674" max="7674" width="6.28515625" style="294" customWidth="1"/>
    <col min="7675" max="7675" width="16.85546875" style="294" customWidth="1"/>
    <col min="7676" max="7676" width="41.5703125" style="294" bestFit="1" customWidth="1"/>
    <col min="7677" max="7677" width="9.5703125" style="294" bestFit="1" customWidth="1"/>
    <col min="7678" max="7678" width="10.5703125" style="294" bestFit="1" customWidth="1"/>
    <col min="7679" max="7679" width="9.7109375" style="294" customWidth="1"/>
    <col min="7680" max="7680" width="9.5703125" style="294" bestFit="1" customWidth="1"/>
    <col min="7681" max="7681" width="11.5703125" style="294" bestFit="1" customWidth="1"/>
    <col min="7682" max="7929" width="9.140625" style="294"/>
    <col min="7930" max="7930" width="6.28515625" style="294" customWidth="1"/>
    <col min="7931" max="7931" width="16.85546875" style="294" customWidth="1"/>
    <col min="7932" max="7932" width="41.5703125" style="294" bestFit="1" customWidth="1"/>
    <col min="7933" max="7933" width="9.5703125" style="294" bestFit="1" customWidth="1"/>
    <col min="7934" max="7934" width="10.5703125" style="294" bestFit="1" customWidth="1"/>
    <col min="7935" max="7935" width="9.7109375" style="294" customWidth="1"/>
    <col min="7936" max="7936" width="9.5703125" style="294" bestFit="1" customWidth="1"/>
    <col min="7937" max="7937" width="11.5703125" style="294" bestFit="1" customWidth="1"/>
    <col min="7938" max="8185" width="9.140625" style="294"/>
    <col min="8186" max="8186" width="6.28515625" style="294" customWidth="1"/>
    <col min="8187" max="8187" width="16.85546875" style="294" customWidth="1"/>
    <col min="8188" max="8188" width="41.5703125" style="294" bestFit="1" customWidth="1"/>
    <col min="8189" max="8189" width="9.5703125" style="294" bestFit="1" customWidth="1"/>
    <col min="8190" max="8190" width="10.5703125" style="294" bestFit="1" customWidth="1"/>
    <col min="8191" max="8191" width="9.7109375" style="294" customWidth="1"/>
    <col min="8192" max="8192" width="9.5703125" style="294" bestFit="1" customWidth="1"/>
    <col min="8193" max="8193" width="11.5703125" style="294" bestFit="1" customWidth="1"/>
    <col min="8194" max="8441" width="9.140625" style="294"/>
    <col min="8442" max="8442" width="6.28515625" style="294" customWidth="1"/>
    <col min="8443" max="8443" width="16.85546875" style="294" customWidth="1"/>
    <col min="8444" max="8444" width="41.5703125" style="294" bestFit="1" customWidth="1"/>
    <col min="8445" max="8445" width="9.5703125" style="294" bestFit="1" customWidth="1"/>
    <col min="8446" max="8446" width="10.5703125" style="294" bestFit="1" customWidth="1"/>
    <col min="8447" max="8447" width="9.7109375" style="294" customWidth="1"/>
    <col min="8448" max="8448" width="9.5703125" style="294" bestFit="1" customWidth="1"/>
    <col min="8449" max="8449" width="11.5703125" style="294" bestFit="1" customWidth="1"/>
    <col min="8450" max="8697" width="9.140625" style="294"/>
    <col min="8698" max="8698" width="6.28515625" style="294" customWidth="1"/>
    <col min="8699" max="8699" width="16.85546875" style="294" customWidth="1"/>
    <col min="8700" max="8700" width="41.5703125" style="294" bestFit="1" customWidth="1"/>
    <col min="8701" max="8701" width="9.5703125" style="294" bestFit="1" customWidth="1"/>
    <col min="8702" max="8702" width="10.5703125" style="294" bestFit="1" customWidth="1"/>
    <col min="8703" max="8703" width="9.7109375" style="294" customWidth="1"/>
    <col min="8704" max="8704" width="9.5703125" style="294" bestFit="1" customWidth="1"/>
    <col min="8705" max="8705" width="11.5703125" style="294" bestFit="1" customWidth="1"/>
    <col min="8706" max="8953" width="9.140625" style="294"/>
    <col min="8954" max="8954" width="6.28515625" style="294" customWidth="1"/>
    <col min="8955" max="8955" width="16.85546875" style="294" customWidth="1"/>
    <col min="8956" max="8956" width="41.5703125" style="294" bestFit="1" customWidth="1"/>
    <col min="8957" max="8957" width="9.5703125" style="294" bestFit="1" customWidth="1"/>
    <col min="8958" max="8958" width="10.5703125" style="294" bestFit="1" customWidth="1"/>
    <col min="8959" max="8959" width="9.7109375" style="294" customWidth="1"/>
    <col min="8960" max="8960" width="9.5703125" style="294" bestFit="1" customWidth="1"/>
    <col min="8961" max="8961" width="11.5703125" style="294" bestFit="1" customWidth="1"/>
    <col min="8962" max="9209" width="9.140625" style="294"/>
    <col min="9210" max="9210" width="6.28515625" style="294" customWidth="1"/>
    <col min="9211" max="9211" width="16.85546875" style="294" customWidth="1"/>
    <col min="9212" max="9212" width="41.5703125" style="294" bestFit="1" customWidth="1"/>
    <col min="9213" max="9213" width="9.5703125" style="294" bestFit="1" customWidth="1"/>
    <col min="9214" max="9214" width="10.5703125" style="294" bestFit="1" customWidth="1"/>
    <col min="9215" max="9215" width="9.7109375" style="294" customWidth="1"/>
    <col min="9216" max="9216" width="9.5703125" style="294" bestFit="1" customWidth="1"/>
    <col min="9217" max="9217" width="11.5703125" style="294" bestFit="1" customWidth="1"/>
    <col min="9218" max="9465" width="9.140625" style="294"/>
    <col min="9466" max="9466" width="6.28515625" style="294" customWidth="1"/>
    <col min="9467" max="9467" width="16.85546875" style="294" customWidth="1"/>
    <col min="9468" max="9468" width="41.5703125" style="294" bestFit="1" customWidth="1"/>
    <col min="9469" max="9469" width="9.5703125" style="294" bestFit="1" customWidth="1"/>
    <col min="9470" max="9470" width="10.5703125" style="294" bestFit="1" customWidth="1"/>
    <col min="9471" max="9471" width="9.7109375" style="294" customWidth="1"/>
    <col min="9472" max="9472" width="9.5703125" style="294" bestFit="1" customWidth="1"/>
    <col min="9473" max="9473" width="11.5703125" style="294" bestFit="1" customWidth="1"/>
    <col min="9474" max="9721" width="9.140625" style="294"/>
    <col min="9722" max="9722" width="6.28515625" style="294" customWidth="1"/>
    <col min="9723" max="9723" width="16.85546875" style="294" customWidth="1"/>
    <col min="9724" max="9724" width="41.5703125" style="294" bestFit="1" customWidth="1"/>
    <col min="9725" max="9725" width="9.5703125" style="294" bestFit="1" customWidth="1"/>
    <col min="9726" max="9726" width="10.5703125" style="294" bestFit="1" customWidth="1"/>
    <col min="9727" max="9727" width="9.7109375" style="294" customWidth="1"/>
    <col min="9728" max="9728" width="9.5703125" style="294" bestFit="1" customWidth="1"/>
    <col min="9729" max="9729" width="11.5703125" style="294" bestFit="1" customWidth="1"/>
    <col min="9730" max="9977" width="9.140625" style="294"/>
    <col min="9978" max="9978" width="6.28515625" style="294" customWidth="1"/>
    <col min="9979" max="9979" width="16.85546875" style="294" customWidth="1"/>
    <col min="9980" max="9980" width="41.5703125" style="294" bestFit="1" customWidth="1"/>
    <col min="9981" max="9981" width="9.5703125" style="294" bestFit="1" customWidth="1"/>
    <col min="9982" max="9982" width="10.5703125" style="294" bestFit="1" customWidth="1"/>
    <col min="9983" max="9983" width="9.7109375" style="294" customWidth="1"/>
    <col min="9984" max="9984" width="9.5703125" style="294" bestFit="1" customWidth="1"/>
    <col min="9985" max="9985" width="11.5703125" style="294" bestFit="1" customWidth="1"/>
    <col min="9986" max="10233" width="9.140625" style="294"/>
    <col min="10234" max="10234" width="6.28515625" style="294" customWidth="1"/>
    <col min="10235" max="10235" width="16.85546875" style="294" customWidth="1"/>
    <col min="10236" max="10236" width="41.5703125" style="294" bestFit="1" customWidth="1"/>
    <col min="10237" max="10237" width="9.5703125" style="294" bestFit="1" customWidth="1"/>
    <col min="10238" max="10238" width="10.5703125" style="294" bestFit="1" customWidth="1"/>
    <col min="10239" max="10239" width="9.7109375" style="294" customWidth="1"/>
    <col min="10240" max="10240" width="9.5703125" style="294" bestFit="1" customWidth="1"/>
    <col min="10241" max="10241" width="11.5703125" style="294" bestFit="1" customWidth="1"/>
    <col min="10242" max="10489" width="9.140625" style="294"/>
    <col min="10490" max="10490" width="6.28515625" style="294" customWidth="1"/>
    <col min="10491" max="10491" width="16.85546875" style="294" customWidth="1"/>
    <col min="10492" max="10492" width="41.5703125" style="294" bestFit="1" customWidth="1"/>
    <col min="10493" max="10493" width="9.5703125" style="294" bestFit="1" customWidth="1"/>
    <col min="10494" max="10494" width="10.5703125" style="294" bestFit="1" customWidth="1"/>
    <col min="10495" max="10495" width="9.7109375" style="294" customWidth="1"/>
    <col min="10496" max="10496" width="9.5703125" style="294" bestFit="1" customWidth="1"/>
    <col min="10497" max="10497" width="11.5703125" style="294" bestFit="1" customWidth="1"/>
    <col min="10498" max="10745" width="9.140625" style="294"/>
    <col min="10746" max="10746" width="6.28515625" style="294" customWidth="1"/>
    <col min="10747" max="10747" width="16.85546875" style="294" customWidth="1"/>
    <col min="10748" max="10748" width="41.5703125" style="294" bestFit="1" customWidth="1"/>
    <col min="10749" max="10749" width="9.5703125" style="294" bestFit="1" customWidth="1"/>
    <col min="10750" max="10750" width="10.5703125" style="294" bestFit="1" customWidth="1"/>
    <col min="10751" max="10751" width="9.7109375" style="294" customWidth="1"/>
    <col min="10752" max="10752" width="9.5703125" style="294" bestFit="1" customWidth="1"/>
    <col min="10753" max="10753" width="11.5703125" style="294" bestFit="1" customWidth="1"/>
    <col min="10754" max="11001" width="9.140625" style="294"/>
    <col min="11002" max="11002" width="6.28515625" style="294" customWidth="1"/>
    <col min="11003" max="11003" width="16.85546875" style="294" customWidth="1"/>
    <col min="11004" max="11004" width="41.5703125" style="294" bestFit="1" customWidth="1"/>
    <col min="11005" max="11005" width="9.5703125" style="294" bestFit="1" customWidth="1"/>
    <col min="11006" max="11006" width="10.5703125" style="294" bestFit="1" customWidth="1"/>
    <col min="11007" max="11007" width="9.7109375" style="294" customWidth="1"/>
    <col min="11008" max="11008" width="9.5703125" style="294" bestFit="1" customWidth="1"/>
    <col min="11009" max="11009" width="11.5703125" style="294" bestFit="1" customWidth="1"/>
    <col min="11010" max="11257" width="9.140625" style="294"/>
    <col min="11258" max="11258" width="6.28515625" style="294" customWidth="1"/>
    <col min="11259" max="11259" width="16.85546875" style="294" customWidth="1"/>
    <col min="11260" max="11260" width="41.5703125" style="294" bestFit="1" customWidth="1"/>
    <col min="11261" max="11261" width="9.5703125" style="294" bestFit="1" customWidth="1"/>
    <col min="11262" max="11262" width="10.5703125" style="294" bestFit="1" customWidth="1"/>
    <col min="11263" max="11263" width="9.7109375" style="294" customWidth="1"/>
    <col min="11264" max="11264" width="9.5703125" style="294" bestFit="1" customWidth="1"/>
    <col min="11265" max="11265" width="11.5703125" style="294" bestFit="1" customWidth="1"/>
    <col min="11266" max="11513" width="9.140625" style="294"/>
    <col min="11514" max="11514" width="6.28515625" style="294" customWidth="1"/>
    <col min="11515" max="11515" width="16.85546875" style="294" customWidth="1"/>
    <col min="11516" max="11516" width="41.5703125" style="294" bestFit="1" customWidth="1"/>
    <col min="11517" max="11517" width="9.5703125" style="294" bestFit="1" customWidth="1"/>
    <col min="11518" max="11518" width="10.5703125" style="294" bestFit="1" customWidth="1"/>
    <col min="11519" max="11519" width="9.7109375" style="294" customWidth="1"/>
    <col min="11520" max="11520" width="9.5703125" style="294" bestFit="1" customWidth="1"/>
    <col min="11521" max="11521" width="11.5703125" style="294" bestFit="1" customWidth="1"/>
    <col min="11522" max="11769" width="9.140625" style="294"/>
    <col min="11770" max="11770" width="6.28515625" style="294" customWidth="1"/>
    <col min="11771" max="11771" width="16.85546875" style="294" customWidth="1"/>
    <col min="11772" max="11772" width="41.5703125" style="294" bestFit="1" customWidth="1"/>
    <col min="11773" max="11773" width="9.5703125" style="294" bestFit="1" customWidth="1"/>
    <col min="11774" max="11774" width="10.5703125" style="294" bestFit="1" customWidth="1"/>
    <col min="11775" max="11775" width="9.7109375" style="294" customWidth="1"/>
    <col min="11776" max="11776" width="9.5703125" style="294" bestFit="1" customWidth="1"/>
    <col min="11777" max="11777" width="11.5703125" style="294" bestFit="1" customWidth="1"/>
    <col min="11778" max="12025" width="9.140625" style="294"/>
    <col min="12026" max="12026" width="6.28515625" style="294" customWidth="1"/>
    <col min="12027" max="12027" width="16.85546875" style="294" customWidth="1"/>
    <col min="12028" max="12028" width="41.5703125" style="294" bestFit="1" customWidth="1"/>
    <col min="12029" max="12029" width="9.5703125" style="294" bestFit="1" customWidth="1"/>
    <col min="12030" max="12030" width="10.5703125" style="294" bestFit="1" customWidth="1"/>
    <col min="12031" max="12031" width="9.7109375" style="294" customWidth="1"/>
    <col min="12032" max="12032" width="9.5703125" style="294" bestFit="1" customWidth="1"/>
    <col min="12033" max="12033" width="11.5703125" style="294" bestFit="1" customWidth="1"/>
    <col min="12034" max="12281" width="9.140625" style="294"/>
    <col min="12282" max="12282" width="6.28515625" style="294" customWidth="1"/>
    <col min="12283" max="12283" width="16.85546875" style="294" customWidth="1"/>
    <col min="12284" max="12284" width="41.5703125" style="294" bestFit="1" customWidth="1"/>
    <col min="12285" max="12285" width="9.5703125" style="294" bestFit="1" customWidth="1"/>
    <col min="12286" max="12286" width="10.5703125" style="294" bestFit="1" customWidth="1"/>
    <col min="12287" max="12287" width="9.7109375" style="294" customWidth="1"/>
    <col min="12288" max="12288" width="9.5703125" style="294" bestFit="1" customWidth="1"/>
    <col min="12289" max="12289" width="11.5703125" style="294" bestFit="1" customWidth="1"/>
    <col min="12290" max="12537" width="9.140625" style="294"/>
    <col min="12538" max="12538" width="6.28515625" style="294" customWidth="1"/>
    <col min="12539" max="12539" width="16.85546875" style="294" customWidth="1"/>
    <col min="12540" max="12540" width="41.5703125" style="294" bestFit="1" customWidth="1"/>
    <col min="12541" max="12541" width="9.5703125" style="294" bestFit="1" customWidth="1"/>
    <col min="12542" max="12542" width="10.5703125" style="294" bestFit="1" customWidth="1"/>
    <col min="12543" max="12543" width="9.7109375" style="294" customWidth="1"/>
    <col min="12544" max="12544" width="9.5703125" style="294" bestFit="1" customWidth="1"/>
    <col min="12545" max="12545" width="11.5703125" style="294" bestFit="1" customWidth="1"/>
    <col min="12546" max="12793" width="9.140625" style="294"/>
    <col min="12794" max="12794" width="6.28515625" style="294" customWidth="1"/>
    <col min="12795" max="12795" width="16.85546875" style="294" customWidth="1"/>
    <col min="12796" max="12796" width="41.5703125" style="294" bestFit="1" customWidth="1"/>
    <col min="12797" max="12797" width="9.5703125" style="294" bestFit="1" customWidth="1"/>
    <col min="12798" max="12798" width="10.5703125" style="294" bestFit="1" customWidth="1"/>
    <col min="12799" max="12799" width="9.7109375" style="294" customWidth="1"/>
    <col min="12800" max="12800" width="9.5703125" style="294" bestFit="1" customWidth="1"/>
    <col min="12801" max="12801" width="11.5703125" style="294" bestFit="1" customWidth="1"/>
    <col min="12802" max="13049" width="9.140625" style="294"/>
    <col min="13050" max="13050" width="6.28515625" style="294" customWidth="1"/>
    <col min="13051" max="13051" width="16.85546875" style="294" customWidth="1"/>
    <col min="13052" max="13052" width="41.5703125" style="294" bestFit="1" customWidth="1"/>
    <col min="13053" max="13053" width="9.5703125" style="294" bestFit="1" customWidth="1"/>
    <col min="13054" max="13054" width="10.5703125" style="294" bestFit="1" customWidth="1"/>
    <col min="13055" max="13055" width="9.7109375" style="294" customWidth="1"/>
    <col min="13056" max="13056" width="9.5703125" style="294" bestFit="1" customWidth="1"/>
    <col min="13057" max="13057" width="11.5703125" style="294" bestFit="1" customWidth="1"/>
    <col min="13058" max="13305" width="9.140625" style="294"/>
    <col min="13306" max="13306" width="6.28515625" style="294" customWidth="1"/>
    <col min="13307" max="13307" width="16.85546875" style="294" customWidth="1"/>
    <col min="13308" max="13308" width="41.5703125" style="294" bestFit="1" customWidth="1"/>
    <col min="13309" max="13309" width="9.5703125" style="294" bestFit="1" customWidth="1"/>
    <col min="13310" max="13310" width="10.5703125" style="294" bestFit="1" customWidth="1"/>
    <col min="13311" max="13311" width="9.7109375" style="294" customWidth="1"/>
    <col min="13312" max="13312" width="9.5703125" style="294" bestFit="1" customWidth="1"/>
    <col min="13313" max="13313" width="11.5703125" style="294" bestFit="1" customWidth="1"/>
    <col min="13314" max="13561" width="9.140625" style="294"/>
    <col min="13562" max="13562" width="6.28515625" style="294" customWidth="1"/>
    <col min="13563" max="13563" width="16.85546875" style="294" customWidth="1"/>
    <col min="13564" max="13564" width="41.5703125" style="294" bestFit="1" customWidth="1"/>
    <col min="13565" max="13565" width="9.5703125" style="294" bestFit="1" customWidth="1"/>
    <col min="13566" max="13566" width="10.5703125" style="294" bestFit="1" customWidth="1"/>
    <col min="13567" max="13567" width="9.7109375" style="294" customWidth="1"/>
    <col min="13568" max="13568" width="9.5703125" style="294" bestFit="1" customWidth="1"/>
    <col min="13569" max="13569" width="11.5703125" style="294" bestFit="1" customWidth="1"/>
    <col min="13570" max="13817" width="9.140625" style="294"/>
    <col min="13818" max="13818" width="6.28515625" style="294" customWidth="1"/>
    <col min="13819" max="13819" width="16.85546875" style="294" customWidth="1"/>
    <col min="13820" max="13820" width="41.5703125" style="294" bestFit="1" customWidth="1"/>
    <col min="13821" max="13821" width="9.5703125" style="294" bestFit="1" customWidth="1"/>
    <col min="13822" max="13822" width="10.5703125" style="294" bestFit="1" customWidth="1"/>
    <col min="13823" max="13823" width="9.7109375" style="294" customWidth="1"/>
    <col min="13824" max="13824" width="9.5703125" style="294" bestFit="1" customWidth="1"/>
    <col min="13825" max="13825" width="11.5703125" style="294" bestFit="1" customWidth="1"/>
    <col min="13826" max="14073" width="9.140625" style="294"/>
    <col min="14074" max="14074" width="6.28515625" style="294" customWidth="1"/>
    <col min="14075" max="14075" width="16.85546875" style="294" customWidth="1"/>
    <col min="14076" max="14076" width="41.5703125" style="294" bestFit="1" customWidth="1"/>
    <col min="14077" max="14077" width="9.5703125" style="294" bestFit="1" customWidth="1"/>
    <col min="14078" max="14078" width="10.5703125" style="294" bestFit="1" customWidth="1"/>
    <col min="14079" max="14079" width="9.7109375" style="294" customWidth="1"/>
    <col min="14080" max="14080" width="9.5703125" style="294" bestFit="1" customWidth="1"/>
    <col min="14081" max="14081" width="11.5703125" style="294" bestFit="1" customWidth="1"/>
    <col min="14082" max="14329" width="9.140625" style="294"/>
    <col min="14330" max="14330" width="6.28515625" style="294" customWidth="1"/>
    <col min="14331" max="14331" width="16.85546875" style="294" customWidth="1"/>
    <col min="14332" max="14332" width="41.5703125" style="294" bestFit="1" customWidth="1"/>
    <col min="14333" max="14333" width="9.5703125" style="294" bestFit="1" customWidth="1"/>
    <col min="14334" max="14334" width="10.5703125" style="294" bestFit="1" customWidth="1"/>
    <col min="14335" max="14335" width="9.7109375" style="294" customWidth="1"/>
    <col min="14336" max="14336" width="9.5703125" style="294" bestFit="1" customWidth="1"/>
    <col min="14337" max="14337" width="11.5703125" style="294" bestFit="1" customWidth="1"/>
    <col min="14338" max="14585" width="9.140625" style="294"/>
    <col min="14586" max="14586" width="6.28515625" style="294" customWidth="1"/>
    <col min="14587" max="14587" width="16.85546875" style="294" customWidth="1"/>
    <col min="14588" max="14588" width="41.5703125" style="294" bestFit="1" customWidth="1"/>
    <col min="14589" max="14589" width="9.5703125" style="294" bestFit="1" customWidth="1"/>
    <col min="14590" max="14590" width="10.5703125" style="294" bestFit="1" customWidth="1"/>
    <col min="14591" max="14591" width="9.7109375" style="294" customWidth="1"/>
    <col min="14592" max="14592" width="9.5703125" style="294" bestFit="1" customWidth="1"/>
    <col min="14593" max="14593" width="11.5703125" style="294" bestFit="1" customWidth="1"/>
    <col min="14594" max="14841" width="9.140625" style="294"/>
    <col min="14842" max="14842" width="6.28515625" style="294" customWidth="1"/>
    <col min="14843" max="14843" width="16.85546875" style="294" customWidth="1"/>
    <col min="14844" max="14844" width="41.5703125" style="294" bestFit="1" customWidth="1"/>
    <col min="14845" max="14845" width="9.5703125" style="294" bestFit="1" customWidth="1"/>
    <col min="14846" max="14846" width="10.5703125" style="294" bestFit="1" customWidth="1"/>
    <col min="14847" max="14847" width="9.7109375" style="294" customWidth="1"/>
    <col min="14848" max="14848" width="9.5703125" style="294" bestFit="1" customWidth="1"/>
    <col min="14849" max="14849" width="11.5703125" style="294" bestFit="1" customWidth="1"/>
    <col min="14850" max="15097" width="9.140625" style="294"/>
    <col min="15098" max="15098" width="6.28515625" style="294" customWidth="1"/>
    <col min="15099" max="15099" width="16.85546875" style="294" customWidth="1"/>
    <col min="15100" max="15100" width="41.5703125" style="294" bestFit="1" customWidth="1"/>
    <col min="15101" max="15101" width="9.5703125" style="294" bestFit="1" customWidth="1"/>
    <col min="15102" max="15102" width="10.5703125" style="294" bestFit="1" customWidth="1"/>
    <col min="15103" max="15103" width="9.7109375" style="294" customWidth="1"/>
    <col min="15104" max="15104" width="9.5703125" style="294" bestFit="1" customWidth="1"/>
    <col min="15105" max="15105" width="11.5703125" style="294" bestFit="1" customWidth="1"/>
    <col min="15106" max="15353" width="9.140625" style="294"/>
    <col min="15354" max="15354" width="6.28515625" style="294" customWidth="1"/>
    <col min="15355" max="15355" width="16.85546875" style="294" customWidth="1"/>
    <col min="15356" max="15356" width="41.5703125" style="294" bestFit="1" customWidth="1"/>
    <col min="15357" max="15357" width="9.5703125" style="294" bestFit="1" customWidth="1"/>
    <col min="15358" max="15358" width="10.5703125" style="294" bestFit="1" customWidth="1"/>
    <col min="15359" max="15359" width="9.7109375" style="294" customWidth="1"/>
    <col min="15360" max="15360" width="9.5703125" style="294" bestFit="1" customWidth="1"/>
    <col min="15361" max="15361" width="11.5703125" style="294" bestFit="1" customWidth="1"/>
    <col min="15362" max="15609" width="9.140625" style="294"/>
    <col min="15610" max="15610" width="6.28515625" style="294" customWidth="1"/>
    <col min="15611" max="15611" width="16.85546875" style="294" customWidth="1"/>
    <col min="15612" max="15612" width="41.5703125" style="294" bestFit="1" customWidth="1"/>
    <col min="15613" max="15613" width="9.5703125" style="294" bestFit="1" customWidth="1"/>
    <col min="15614" max="15614" width="10.5703125" style="294" bestFit="1" customWidth="1"/>
    <col min="15615" max="15615" width="9.7109375" style="294" customWidth="1"/>
    <col min="15616" max="15616" width="9.5703125" style="294" bestFit="1" customWidth="1"/>
    <col min="15617" max="15617" width="11.5703125" style="294" bestFit="1" customWidth="1"/>
    <col min="15618" max="15865" width="9.140625" style="294"/>
    <col min="15866" max="15866" width="6.28515625" style="294" customWidth="1"/>
    <col min="15867" max="15867" width="16.85546875" style="294" customWidth="1"/>
    <col min="15868" max="15868" width="41.5703125" style="294" bestFit="1" customWidth="1"/>
    <col min="15869" max="15869" width="9.5703125" style="294" bestFit="1" customWidth="1"/>
    <col min="15870" max="15870" width="10.5703125" style="294" bestFit="1" customWidth="1"/>
    <col min="15871" max="15871" width="9.7109375" style="294" customWidth="1"/>
    <col min="15872" max="15872" width="9.5703125" style="294" bestFit="1" customWidth="1"/>
    <col min="15873" max="15873" width="11.5703125" style="294" bestFit="1" customWidth="1"/>
    <col min="15874" max="16121" width="9.140625" style="294"/>
    <col min="16122" max="16122" width="6.28515625" style="294" customWidth="1"/>
    <col min="16123" max="16123" width="16.85546875" style="294" customWidth="1"/>
    <col min="16124" max="16124" width="41.5703125" style="294" bestFit="1" customWidth="1"/>
    <col min="16125" max="16125" width="9.5703125" style="294" bestFit="1" customWidth="1"/>
    <col min="16126" max="16126" width="10.5703125" style="294" bestFit="1" customWidth="1"/>
    <col min="16127" max="16127" width="9.7109375" style="294" customWidth="1"/>
    <col min="16128" max="16128" width="9.5703125" style="294" bestFit="1" customWidth="1"/>
    <col min="16129" max="16129" width="11.5703125" style="294" bestFit="1" customWidth="1"/>
    <col min="16130" max="16384" width="9.140625" style="294"/>
  </cols>
  <sheetData>
    <row r="2" spans="1:8">
      <c r="D2" s="316" t="s">
        <v>156</v>
      </c>
    </row>
    <row r="3" spans="1:8">
      <c r="D3" s="315"/>
    </row>
    <row r="4" spans="1:8">
      <c r="D4" s="317" t="s">
        <v>157</v>
      </c>
    </row>
    <row r="9" spans="1:8" ht="15.75">
      <c r="A9" s="319" t="s">
        <v>158</v>
      </c>
      <c r="B9" s="319"/>
      <c r="C9" s="319"/>
      <c r="D9" s="319"/>
    </row>
    <row r="10" spans="1:8" s="299" customFormat="1" ht="15.75">
      <c r="A10" s="320" t="s">
        <v>164</v>
      </c>
      <c r="B10" s="320"/>
      <c r="C10" s="320"/>
      <c r="D10" s="320"/>
      <c r="E10" s="298"/>
      <c r="F10" s="298"/>
      <c r="G10" s="298"/>
    </row>
    <row r="11" spans="1:8">
      <c r="A11" s="321" t="s">
        <v>5</v>
      </c>
      <c r="B11" s="321"/>
      <c r="C11" s="321"/>
      <c r="D11" s="321"/>
    </row>
    <row r="12" spans="1:8">
      <c r="A12" s="300"/>
      <c r="B12" s="300"/>
      <c r="C12" s="300"/>
      <c r="D12" s="300"/>
    </row>
    <row r="13" spans="1:8" s="5" customFormat="1" ht="18.75">
      <c r="A13" s="2" t="s">
        <v>39</v>
      </c>
      <c r="B13" s="2"/>
      <c r="C13" s="2"/>
      <c r="D13" s="2"/>
      <c r="E13" s="4"/>
      <c r="F13" s="4"/>
      <c r="G13" s="4"/>
      <c r="H13" s="4"/>
    </row>
    <row r="14" spans="1:8" s="5" customFormat="1" ht="18.75">
      <c r="A14" s="2" t="s">
        <v>165</v>
      </c>
      <c r="B14" s="2"/>
      <c r="C14" s="2"/>
      <c r="D14" s="2"/>
      <c r="E14" s="4"/>
      <c r="F14" s="4"/>
      <c r="G14" s="4"/>
      <c r="H14" s="4"/>
    </row>
    <row r="15" spans="1:8" s="5" customFormat="1" ht="18.75">
      <c r="A15" s="2" t="s">
        <v>10</v>
      </c>
      <c r="B15" s="2"/>
      <c r="C15" s="2"/>
      <c r="D15" s="2"/>
      <c r="E15" s="4"/>
      <c r="F15" s="4"/>
      <c r="G15" s="4"/>
      <c r="H15" s="4"/>
    </row>
    <row r="16" spans="1:8" s="5" customFormat="1" ht="18.75" customHeight="1">
      <c r="A16" s="2" t="s">
        <v>114</v>
      </c>
      <c r="B16" s="2"/>
      <c r="C16" s="2"/>
      <c r="D16" s="2"/>
      <c r="E16" s="4"/>
      <c r="F16" s="4"/>
      <c r="G16" s="4"/>
      <c r="H16" s="4"/>
    </row>
    <row r="17" spans="1:8" s="5" customFormat="1" ht="18.75">
      <c r="A17" s="2" t="s">
        <v>11</v>
      </c>
      <c r="B17" s="2"/>
      <c r="C17" s="2"/>
      <c r="D17" s="2"/>
      <c r="E17" s="4"/>
      <c r="F17" s="4"/>
      <c r="G17" s="4"/>
      <c r="H17" s="4"/>
    </row>
    <row r="19" spans="1:8">
      <c r="D19" s="314" t="s">
        <v>131</v>
      </c>
    </row>
    <row r="20" spans="1:8" ht="12.75" customHeight="1">
      <c r="A20" s="326" t="s">
        <v>159</v>
      </c>
      <c r="B20" s="329" t="s">
        <v>160</v>
      </c>
      <c r="C20" s="330"/>
      <c r="D20" s="329" t="s">
        <v>161</v>
      </c>
    </row>
    <row r="21" spans="1:8">
      <c r="A21" s="327"/>
      <c r="B21" s="331"/>
      <c r="C21" s="332"/>
      <c r="D21" s="331"/>
    </row>
    <row r="22" spans="1:8">
      <c r="A22" s="328"/>
      <c r="B22" s="333"/>
      <c r="C22" s="334"/>
      <c r="D22" s="333"/>
    </row>
    <row r="23" spans="1:8" ht="39.75" customHeight="1">
      <c r="A23" s="301">
        <v>1</v>
      </c>
      <c r="B23" s="335" t="s">
        <v>164</v>
      </c>
      <c r="C23" s="336"/>
      <c r="D23" s="311">
        <f>'Kops. 73,74, 71,72,72-1 kab.'!D32</f>
        <v>0</v>
      </c>
    </row>
    <row r="24" spans="1:8">
      <c r="A24" s="302"/>
      <c r="B24" s="303"/>
      <c r="C24" s="304" t="s">
        <v>162</v>
      </c>
      <c r="D24" s="312">
        <f>D23</f>
        <v>0</v>
      </c>
    </row>
    <row r="25" spans="1:8">
      <c r="A25" s="305"/>
      <c r="B25" s="305"/>
      <c r="C25" s="306"/>
      <c r="D25" s="310"/>
    </row>
    <row r="26" spans="1:8">
      <c r="A26" s="299"/>
      <c r="B26" s="299"/>
      <c r="C26" s="307" t="s">
        <v>163</v>
      </c>
      <c r="D26" s="313">
        <f>D24*0.21</f>
        <v>0</v>
      </c>
    </row>
    <row r="27" spans="1:8">
      <c r="A27" s="299"/>
      <c r="B27" s="299"/>
      <c r="C27" s="308"/>
      <c r="D27" s="309"/>
    </row>
    <row r="28" spans="1:8">
      <c r="A28" s="299"/>
      <c r="B28" s="299"/>
      <c r="C28" s="308"/>
      <c r="D28" s="309"/>
    </row>
    <row r="29" spans="1:8">
      <c r="A29" s="299"/>
      <c r="B29" s="299"/>
      <c r="C29" s="308"/>
      <c r="D29" s="309"/>
    </row>
    <row r="30" spans="1:8">
      <c r="A30" s="299"/>
      <c r="B30" s="299"/>
      <c r="C30" s="308"/>
      <c r="D30" s="309"/>
    </row>
    <row r="31" spans="1:8" ht="13.5">
      <c r="A31" s="10" t="s">
        <v>166</v>
      </c>
      <c r="B31" s="10"/>
      <c r="C31" s="99"/>
      <c r="D31" s="293"/>
    </row>
    <row r="32" spans="1:8">
      <c r="A32" s="324" t="s">
        <v>57</v>
      </c>
      <c r="B32" s="324"/>
      <c r="C32" s="324"/>
      <c r="D32" s="295"/>
    </row>
    <row r="33" spans="1:4">
      <c r="A33" s="325" t="s">
        <v>167</v>
      </c>
      <c r="B33" s="325"/>
      <c r="C33" s="325"/>
      <c r="D33" s="295"/>
    </row>
    <row r="34" spans="1:4">
      <c r="A34" s="296"/>
      <c r="B34" s="296"/>
      <c r="C34" s="297"/>
      <c r="D34" s="295"/>
    </row>
    <row r="35" spans="1:4">
      <c r="A35" s="296"/>
      <c r="B35" s="296"/>
      <c r="C35" s="297"/>
      <c r="D35" s="295"/>
    </row>
    <row r="36" spans="1:4">
      <c r="B36" s="322" t="s">
        <v>107</v>
      </c>
      <c r="C36" s="322"/>
      <c r="D36" s="22"/>
    </row>
    <row r="37" spans="1:4">
      <c r="B37" s="322"/>
      <c r="C37" s="322"/>
      <c r="D37" s="22"/>
    </row>
    <row r="38" spans="1:4">
      <c r="B38" s="142"/>
      <c r="C38" s="5"/>
      <c r="D38" s="5"/>
    </row>
    <row r="39" spans="1:4">
      <c r="B39" s="143"/>
      <c r="C39" s="10"/>
      <c r="D39" s="10"/>
    </row>
    <row r="40" spans="1:4">
      <c r="B40" s="141"/>
      <c r="C40" s="10"/>
      <c r="D40" s="18"/>
    </row>
    <row r="41" spans="1:4">
      <c r="B41" s="323" t="s">
        <v>128</v>
      </c>
      <c r="C41" s="323"/>
      <c r="D41" s="323"/>
    </row>
  </sheetData>
  <mergeCells count="11">
    <mergeCell ref="A9:D9"/>
    <mergeCell ref="A10:D10"/>
    <mergeCell ref="A11:D11"/>
    <mergeCell ref="B36:C37"/>
    <mergeCell ref="B41:D41"/>
    <mergeCell ref="A32:C32"/>
    <mergeCell ref="A33:C33"/>
    <mergeCell ref="A20:A22"/>
    <mergeCell ref="B20:C22"/>
    <mergeCell ref="D20:D22"/>
    <mergeCell ref="B23:C23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K44"/>
  <sheetViews>
    <sheetView workbookViewId="0">
      <selection activeCell="L27" sqref="L27"/>
    </sheetView>
  </sheetViews>
  <sheetFormatPr defaultRowHeight="12.75"/>
  <cols>
    <col min="1" max="2" width="9.140625" style="110"/>
    <col min="3" max="3" width="44" style="110" customWidth="1"/>
    <col min="4" max="4" width="11.42578125" style="110" customWidth="1"/>
    <col min="5" max="5" width="11.5703125" style="110" customWidth="1"/>
    <col min="6" max="6" width="13.42578125" style="110" customWidth="1"/>
    <col min="7" max="7" width="9.85546875" style="110" customWidth="1"/>
    <col min="8" max="8" width="10.42578125" style="110" customWidth="1"/>
    <col min="9" max="9" width="9.140625" style="109"/>
    <col min="10" max="10" width="10.28515625" style="109" customWidth="1"/>
    <col min="11" max="16384" width="9.140625" style="110"/>
  </cols>
  <sheetData>
    <row r="2" spans="1:9" ht="15.75">
      <c r="A2" s="337" t="s">
        <v>4</v>
      </c>
      <c r="B2" s="337"/>
      <c r="C2" s="337"/>
      <c r="D2" s="337"/>
      <c r="E2" s="337"/>
      <c r="F2" s="337"/>
      <c r="G2" s="337"/>
      <c r="H2" s="337"/>
      <c r="I2" s="5"/>
    </row>
    <row r="3" spans="1:9">
      <c r="A3" s="5"/>
      <c r="B3" s="5"/>
      <c r="C3" s="5"/>
      <c r="D3" s="5"/>
      <c r="E3" s="5"/>
      <c r="F3" s="5"/>
      <c r="G3" s="5"/>
      <c r="H3" s="5"/>
      <c r="I3" s="5"/>
    </row>
    <row r="4" spans="1:9" ht="15.75">
      <c r="A4" s="338" t="s">
        <v>164</v>
      </c>
      <c r="B4" s="338"/>
      <c r="C4" s="338"/>
      <c r="D4" s="338"/>
      <c r="E4" s="338"/>
      <c r="F4" s="338"/>
      <c r="G4" s="338"/>
      <c r="H4" s="338"/>
      <c r="I4" s="5"/>
    </row>
    <row r="5" spans="1:9">
      <c r="A5" s="339" t="s">
        <v>5</v>
      </c>
      <c r="B5" s="339"/>
      <c r="C5" s="339"/>
      <c r="D5" s="339"/>
      <c r="E5" s="339"/>
      <c r="F5" s="339"/>
      <c r="G5" s="339"/>
      <c r="H5" s="339"/>
      <c r="I5" s="5"/>
    </row>
    <row r="6" spans="1:9">
      <c r="A6" s="100"/>
      <c r="B6" s="100"/>
      <c r="C6" s="100"/>
      <c r="D6" s="100"/>
      <c r="E6" s="100"/>
      <c r="F6" s="100"/>
      <c r="G6" s="100"/>
      <c r="H6" s="100"/>
      <c r="I6" s="5"/>
    </row>
    <row r="7" spans="1:9" ht="18.75">
      <c r="A7" s="2" t="s">
        <v>39</v>
      </c>
      <c r="B7" s="3"/>
      <c r="C7" s="4"/>
      <c r="D7" s="4"/>
      <c r="E7" s="4"/>
      <c r="F7" s="4"/>
      <c r="G7" s="4"/>
      <c r="H7" s="4"/>
      <c r="I7" s="5"/>
    </row>
    <row r="8" spans="1:9" ht="18.75">
      <c r="A8" s="2" t="s">
        <v>165</v>
      </c>
      <c r="B8" s="3"/>
      <c r="C8" s="4"/>
      <c r="D8" s="4"/>
      <c r="E8" s="4"/>
      <c r="F8" s="4"/>
      <c r="G8" s="4"/>
      <c r="H8" s="4"/>
      <c r="I8" s="5"/>
    </row>
    <row r="9" spans="1:9" ht="18.75">
      <c r="A9" s="2" t="s">
        <v>10</v>
      </c>
      <c r="B9" s="3"/>
      <c r="C9" s="4"/>
      <c r="D9" s="4"/>
      <c r="E9" s="4"/>
      <c r="F9" s="4"/>
      <c r="G9" s="4"/>
      <c r="H9" s="4"/>
      <c r="I9" s="5"/>
    </row>
    <row r="10" spans="1:9" ht="18.75">
      <c r="A10" s="2" t="s">
        <v>114</v>
      </c>
      <c r="B10" s="3"/>
      <c r="C10" s="4"/>
      <c r="D10" s="4"/>
      <c r="E10" s="4"/>
      <c r="F10" s="4"/>
      <c r="G10" s="4"/>
      <c r="H10" s="4"/>
      <c r="I10" s="5"/>
    </row>
    <row r="11" spans="1:9" ht="18.75">
      <c r="A11" s="2" t="s">
        <v>11</v>
      </c>
      <c r="B11" s="3"/>
      <c r="C11" s="4"/>
      <c r="D11" s="4"/>
      <c r="E11" s="4"/>
      <c r="F11" s="4"/>
      <c r="G11" s="4"/>
      <c r="H11" s="4"/>
      <c r="I11" s="5"/>
    </row>
    <row r="12" spans="1:9">
      <c r="A12" s="5"/>
      <c r="B12" s="111"/>
      <c r="C12" s="112"/>
      <c r="D12" s="111"/>
      <c r="E12" s="111"/>
      <c r="F12" s="111"/>
      <c r="G12" s="111"/>
      <c r="H12" s="5"/>
      <c r="I12" s="5"/>
    </row>
    <row r="13" spans="1:9">
      <c r="A13" s="5"/>
      <c r="B13" s="111"/>
      <c r="C13" s="113" t="s">
        <v>110</v>
      </c>
      <c r="D13" s="343">
        <f>D32</f>
        <v>0</v>
      </c>
      <c r="E13" s="343"/>
      <c r="F13" s="5"/>
      <c r="G13" s="5"/>
      <c r="H13" s="5"/>
      <c r="I13" s="5"/>
    </row>
    <row r="14" spans="1:9">
      <c r="A14" s="5"/>
      <c r="B14" s="111"/>
      <c r="C14" s="113" t="s">
        <v>6</v>
      </c>
      <c r="D14" s="344">
        <f>H28</f>
        <v>0</v>
      </c>
      <c r="E14" s="344"/>
      <c r="F14" s="5"/>
      <c r="G14" s="5"/>
      <c r="H14" s="5"/>
      <c r="I14" s="5"/>
    </row>
    <row r="15" spans="1:9">
      <c r="A15" s="5"/>
      <c r="B15" s="5"/>
      <c r="C15" s="5"/>
      <c r="D15" s="5"/>
      <c r="E15" s="5"/>
      <c r="F15" s="5"/>
      <c r="G15" s="5"/>
      <c r="H15" s="5"/>
      <c r="I15" s="5"/>
    </row>
    <row r="16" spans="1:9">
      <c r="A16" s="5"/>
      <c r="B16" s="5"/>
      <c r="C16" s="5"/>
      <c r="D16" s="5"/>
      <c r="E16" s="345" t="s">
        <v>131</v>
      </c>
      <c r="F16" s="345"/>
      <c r="G16" s="345"/>
      <c r="H16" s="345"/>
      <c r="I16" s="5"/>
    </row>
    <row r="17" spans="1:11">
      <c r="A17" s="5"/>
      <c r="B17" s="5"/>
      <c r="C17" s="5"/>
      <c r="D17" s="5"/>
      <c r="E17" s="5"/>
      <c r="F17" s="5"/>
      <c r="G17" s="5"/>
      <c r="H17" s="5"/>
      <c r="I17" s="5"/>
    </row>
    <row r="18" spans="1:11">
      <c r="A18" s="341" t="s">
        <v>9</v>
      </c>
      <c r="B18" s="341" t="s">
        <v>95</v>
      </c>
      <c r="C18" s="341" t="s">
        <v>96</v>
      </c>
      <c r="D18" s="341" t="s">
        <v>97</v>
      </c>
      <c r="E18" s="346" t="s">
        <v>7</v>
      </c>
      <c r="F18" s="347"/>
      <c r="G18" s="348"/>
      <c r="H18" s="341" t="s">
        <v>98</v>
      </c>
      <c r="I18" s="5"/>
    </row>
    <row r="19" spans="1:11">
      <c r="A19" s="342"/>
      <c r="B19" s="342"/>
      <c r="C19" s="342"/>
      <c r="D19" s="342"/>
      <c r="E19" s="108" t="s">
        <v>68</v>
      </c>
      <c r="F19" s="108" t="s">
        <v>69</v>
      </c>
      <c r="G19" s="108" t="s">
        <v>70</v>
      </c>
      <c r="H19" s="342"/>
      <c r="I19" s="98"/>
      <c r="J19" s="114"/>
    </row>
    <row r="20" spans="1:11">
      <c r="A20" s="41">
        <v>1</v>
      </c>
      <c r="B20" s="41">
        <v>2</v>
      </c>
      <c r="C20" s="41">
        <v>3</v>
      </c>
      <c r="D20" s="41">
        <v>4</v>
      </c>
      <c r="E20" s="41">
        <v>5</v>
      </c>
      <c r="F20" s="41">
        <v>6</v>
      </c>
      <c r="G20" s="41">
        <v>7</v>
      </c>
      <c r="H20" s="41">
        <v>8</v>
      </c>
      <c r="I20" s="15"/>
      <c r="J20" s="115"/>
      <c r="K20" s="115"/>
    </row>
    <row r="21" spans="1:11">
      <c r="A21" s="289"/>
      <c r="B21" s="289"/>
      <c r="C21" s="40"/>
      <c r="D21" s="39"/>
      <c r="E21" s="39"/>
      <c r="F21" s="39"/>
      <c r="G21" s="39"/>
      <c r="H21" s="39"/>
      <c r="I21" s="15"/>
      <c r="J21" s="115"/>
      <c r="K21" s="115"/>
    </row>
    <row r="22" spans="1:11">
      <c r="A22" s="93">
        <v>1</v>
      </c>
      <c r="B22" s="93">
        <v>1</v>
      </c>
      <c r="C22" s="138" t="str">
        <f>'73 (208) kab'!A2</f>
        <v>Telpas Nr.73 - kabinets atjaunošanas darbi</v>
      </c>
      <c r="D22" s="97">
        <f>'73 (208) kab'!P74</f>
        <v>0</v>
      </c>
      <c r="E22" s="97">
        <f>'73 (208) kab'!M74</f>
        <v>0</v>
      </c>
      <c r="F22" s="97">
        <f>'73 (208) kab'!N74</f>
        <v>0</v>
      </c>
      <c r="G22" s="97">
        <f>'73 (208) kab'!O74</f>
        <v>0</v>
      </c>
      <c r="H22" s="97">
        <f>'73 (208) kab'!L74</f>
        <v>0</v>
      </c>
      <c r="I22" s="15"/>
      <c r="J22" s="116"/>
      <c r="K22" s="115"/>
    </row>
    <row r="23" spans="1:11">
      <c r="A23" s="93">
        <f t="shared" ref="A23:B26" si="0">A22+1</f>
        <v>2</v>
      </c>
      <c r="B23" s="93">
        <f t="shared" si="0"/>
        <v>2</v>
      </c>
      <c r="C23" s="138" t="str">
        <f>'74 (210)kab.'!A2</f>
        <v>Telpas Nr.74 - kabinets atjaunošanas darbi</v>
      </c>
      <c r="D23" s="97">
        <f>'74 (210)kab.'!P68</f>
        <v>0</v>
      </c>
      <c r="E23" s="97">
        <f>'74 (210)kab.'!M68</f>
        <v>0</v>
      </c>
      <c r="F23" s="97">
        <f>'74 (210)kab.'!N68</f>
        <v>0</v>
      </c>
      <c r="G23" s="97">
        <f>'74 (210)kab.'!O68</f>
        <v>0</v>
      </c>
      <c r="H23" s="97">
        <f>'74 (210)kab.'!L68</f>
        <v>0</v>
      </c>
      <c r="I23" s="15"/>
      <c r="J23" s="116"/>
      <c r="K23" s="115"/>
    </row>
    <row r="24" spans="1:11">
      <c r="A24" s="93">
        <f t="shared" si="0"/>
        <v>3</v>
      </c>
      <c r="B24" s="93">
        <f t="shared" si="0"/>
        <v>3</v>
      </c>
      <c r="C24" s="292" t="str">
        <f>'Tiesu zale 71 kab.'!C2</f>
        <v>Tiesu zāles telpas Nr.71 atjaunošanas darbi</v>
      </c>
      <c r="D24" s="140">
        <f>'Tiesu zale 71 kab.'!P75</f>
        <v>0</v>
      </c>
      <c r="E24" s="140">
        <f>'Tiesu zale 71 kab.'!M75</f>
        <v>0</v>
      </c>
      <c r="F24" s="140">
        <f>'Tiesu zale 71 kab.'!N75</f>
        <v>0</v>
      </c>
      <c r="G24" s="140">
        <f>'Tiesu zale 71 kab.'!O75</f>
        <v>0</v>
      </c>
      <c r="H24" s="140">
        <f>'Tiesu zale 71 kab.'!L75</f>
        <v>0</v>
      </c>
      <c r="I24" s="15"/>
      <c r="J24" s="116"/>
      <c r="K24" s="115"/>
    </row>
    <row r="25" spans="1:11">
      <c r="A25" s="93">
        <f t="shared" si="0"/>
        <v>4</v>
      </c>
      <c r="B25" s="93">
        <f t="shared" si="0"/>
        <v>4</v>
      </c>
      <c r="C25" s="139" t="str">
        <f>'Tiesu zale 72 kab.'!C2</f>
        <v>Tiesu zāles telpas Nr.72 atjaunošanas darbi</v>
      </c>
      <c r="D25" s="140">
        <f>'Tiesu zale 72 kab.'!P76</f>
        <v>0</v>
      </c>
      <c r="E25" s="140">
        <f>'Tiesu zale 72 kab.'!M76</f>
        <v>0</v>
      </c>
      <c r="F25" s="140">
        <f>'Tiesu zale 72 kab.'!N76</f>
        <v>0</v>
      </c>
      <c r="G25" s="140">
        <f>'Tiesu zale 72 kab.'!O76</f>
        <v>0</v>
      </c>
      <c r="H25" s="140">
        <f>'Tiesu zale 72 kab.'!L76</f>
        <v>0</v>
      </c>
      <c r="I25" s="15"/>
      <c r="J25" s="116"/>
      <c r="K25" s="115"/>
    </row>
    <row r="26" spans="1:11">
      <c r="A26" s="93">
        <f t="shared" si="0"/>
        <v>5</v>
      </c>
      <c r="B26" s="93">
        <f t="shared" si="0"/>
        <v>5</v>
      </c>
      <c r="C26" s="139" t="str">
        <f>' Telpa 72-1'!C2</f>
        <v>Telpas pie tiesu zāles Nr.72-1 atjaunošanas darbi</v>
      </c>
      <c r="D26" s="140">
        <f>' Telpa 72-1'!P73</f>
        <v>0</v>
      </c>
      <c r="E26" s="140">
        <f>' Telpa 72-1'!M73</f>
        <v>0</v>
      </c>
      <c r="F26" s="140">
        <f>' Telpa 72-1'!N73</f>
        <v>0</v>
      </c>
      <c r="G26" s="140">
        <f>' Telpa 72-1'!O73</f>
        <v>0</v>
      </c>
      <c r="H26" s="140">
        <f>' Telpa 72-1'!L73</f>
        <v>0</v>
      </c>
      <c r="I26" s="15"/>
      <c r="J26" s="116"/>
      <c r="K26" s="115"/>
    </row>
    <row r="27" spans="1:11">
      <c r="A27" s="290"/>
      <c r="B27" s="291"/>
      <c r="C27" s="38"/>
      <c r="D27" s="37"/>
      <c r="E27" s="36"/>
      <c r="F27" s="36"/>
      <c r="G27" s="36"/>
      <c r="H27" s="36"/>
      <c r="I27" s="15"/>
      <c r="J27" s="115"/>
      <c r="K27" s="115"/>
    </row>
    <row r="28" spans="1:11">
      <c r="A28" s="11"/>
      <c r="B28" s="12"/>
      <c r="C28" s="13" t="s">
        <v>8</v>
      </c>
      <c r="D28" s="14">
        <f>SUM(D22:D27)</f>
        <v>0</v>
      </c>
      <c r="E28" s="14">
        <f>SUM(E22:E27)</f>
        <v>0</v>
      </c>
      <c r="F28" s="14">
        <f>SUM(F22:F27)</f>
        <v>0</v>
      </c>
      <c r="G28" s="14">
        <f>SUM(G22:G27)</f>
        <v>0</v>
      </c>
      <c r="H28" s="14">
        <f>SUM(H22:H27)</f>
        <v>0</v>
      </c>
      <c r="I28" s="15"/>
      <c r="J28" s="115"/>
      <c r="K28" s="115"/>
    </row>
    <row r="29" spans="1:11">
      <c r="A29" s="35"/>
      <c r="B29" s="34"/>
      <c r="C29" s="33" t="s">
        <v>170</v>
      </c>
      <c r="D29" s="32"/>
      <c r="E29" s="22"/>
      <c r="F29" s="22"/>
      <c r="G29" s="22"/>
      <c r="H29" s="22"/>
      <c r="I29" s="15"/>
      <c r="J29" s="115"/>
      <c r="K29" s="115"/>
    </row>
    <row r="30" spans="1:11">
      <c r="A30" s="31"/>
      <c r="B30" s="30"/>
      <c r="C30" s="29" t="s">
        <v>113</v>
      </c>
      <c r="D30" s="28"/>
      <c r="E30" s="22"/>
      <c r="F30" s="22"/>
      <c r="G30" s="22"/>
      <c r="H30" s="22"/>
      <c r="I30" s="15"/>
      <c r="J30" s="115"/>
      <c r="K30" s="115"/>
    </row>
    <row r="31" spans="1:11">
      <c r="A31" s="27"/>
      <c r="B31" s="26"/>
      <c r="C31" s="25" t="s">
        <v>171</v>
      </c>
      <c r="D31" s="24"/>
      <c r="E31" s="22"/>
      <c r="F31" s="22"/>
      <c r="G31" s="22"/>
      <c r="H31" s="22"/>
      <c r="I31" s="15"/>
      <c r="J31" s="115"/>
      <c r="K31" s="115"/>
    </row>
    <row r="32" spans="1:11">
      <c r="A32" s="11"/>
      <c r="B32" s="12"/>
      <c r="C32" s="13" t="s">
        <v>105</v>
      </c>
      <c r="D32" s="23">
        <f>D31+D29+D28</f>
        <v>0</v>
      </c>
      <c r="E32" s="22"/>
      <c r="F32" s="22"/>
      <c r="G32" s="22"/>
      <c r="H32" s="22"/>
      <c r="I32" s="117"/>
      <c r="J32" s="117"/>
      <c r="K32" s="115"/>
    </row>
    <row r="33" spans="1:11">
      <c r="A33" s="5"/>
      <c r="B33" s="5"/>
      <c r="C33" s="5"/>
      <c r="D33" s="22"/>
      <c r="E33" s="22"/>
      <c r="F33" s="22"/>
      <c r="G33" s="22"/>
      <c r="H33" s="22"/>
      <c r="I33" s="15"/>
      <c r="J33" s="115"/>
      <c r="K33" s="115"/>
    </row>
    <row r="34" spans="1:11">
      <c r="A34" s="5"/>
      <c r="B34" s="5"/>
      <c r="C34" s="5"/>
      <c r="D34" s="22"/>
      <c r="E34" s="22"/>
      <c r="F34" s="22"/>
      <c r="G34" s="22"/>
      <c r="H34" s="22"/>
      <c r="I34" s="15"/>
      <c r="J34" s="115"/>
      <c r="K34" s="115"/>
    </row>
    <row r="35" spans="1:11" ht="13.5">
      <c r="A35" s="10" t="s">
        <v>166</v>
      </c>
      <c r="B35" s="10"/>
      <c r="C35" s="99"/>
      <c r="D35" s="340" t="s">
        <v>107</v>
      </c>
      <c r="E35" s="340"/>
      <c r="F35" s="22"/>
      <c r="G35" s="22"/>
      <c r="H35" s="22"/>
      <c r="I35" s="15"/>
      <c r="J35" s="115"/>
      <c r="K35" s="115"/>
    </row>
    <row r="36" spans="1:11">
      <c r="A36" s="324" t="s">
        <v>57</v>
      </c>
      <c r="B36" s="324"/>
      <c r="C36" s="324"/>
      <c r="D36" s="340"/>
      <c r="E36" s="340"/>
      <c r="F36" s="22"/>
      <c r="G36" s="22"/>
      <c r="H36" s="22"/>
      <c r="I36" s="15"/>
      <c r="J36" s="115"/>
      <c r="K36" s="115"/>
    </row>
    <row r="37" spans="1:11">
      <c r="A37" s="325" t="s">
        <v>167</v>
      </c>
      <c r="B37" s="325"/>
      <c r="C37" s="325"/>
      <c r="D37" s="20"/>
      <c r="E37" s="5"/>
      <c r="F37" s="5"/>
      <c r="G37" s="5"/>
      <c r="H37" s="5"/>
      <c r="I37" s="15"/>
      <c r="J37" s="115"/>
      <c r="K37" s="115"/>
    </row>
    <row r="38" spans="1:11">
      <c r="A38" s="6"/>
      <c r="B38" s="6"/>
      <c r="C38" s="98"/>
      <c r="D38" s="1"/>
      <c r="E38" s="10"/>
      <c r="F38" s="10"/>
      <c r="G38" s="10"/>
      <c r="H38" s="10"/>
      <c r="I38" s="16"/>
      <c r="J38" s="59"/>
      <c r="K38" s="115"/>
    </row>
    <row r="39" spans="1:11" ht="13.5">
      <c r="A39" s="21"/>
      <c r="B39" s="21"/>
      <c r="C39" s="21"/>
      <c r="D39" s="141"/>
      <c r="E39" s="10"/>
      <c r="F39" s="18"/>
      <c r="G39" s="18"/>
      <c r="H39" s="18"/>
      <c r="I39" s="16"/>
      <c r="J39" s="59"/>
      <c r="K39" s="115"/>
    </row>
    <row r="40" spans="1:11" ht="13.5">
      <c r="A40" s="21"/>
      <c r="B40" s="21"/>
      <c r="C40" s="21"/>
      <c r="D40" s="323" t="s">
        <v>128</v>
      </c>
      <c r="E40" s="323"/>
      <c r="F40" s="323"/>
      <c r="G40" s="323"/>
      <c r="H40" s="323"/>
      <c r="I40" s="16"/>
      <c r="J40" s="59"/>
    </row>
    <row r="41" spans="1:11" ht="13.5">
      <c r="A41" s="21"/>
      <c r="B41" s="21"/>
      <c r="C41" s="21"/>
      <c r="D41" s="10"/>
      <c r="E41" s="5"/>
      <c r="F41" s="5"/>
      <c r="G41" s="5"/>
      <c r="H41" s="5"/>
      <c r="I41" s="5"/>
    </row>
    <row r="42" spans="1:11" ht="13.5">
      <c r="A42" s="21"/>
      <c r="B42" s="21"/>
      <c r="C42" s="21"/>
      <c r="D42" s="10"/>
      <c r="E42" s="5"/>
      <c r="F42" s="5"/>
      <c r="G42" s="5"/>
      <c r="H42" s="5"/>
      <c r="I42" s="5"/>
    </row>
    <row r="43" spans="1:11" ht="13.5">
      <c r="A43" s="21"/>
      <c r="B43" s="21"/>
      <c r="C43" s="21"/>
      <c r="D43" s="10"/>
      <c r="E43" s="5"/>
      <c r="F43" s="5"/>
      <c r="G43" s="5"/>
      <c r="H43" s="5"/>
      <c r="I43" s="5"/>
    </row>
    <row r="44" spans="1:11" ht="409.6">
      <c r="A44" s="5"/>
      <c r="B44" s="16"/>
      <c r="C44" s="5"/>
      <c r="D44" s="16"/>
      <c r="E44" s="16"/>
      <c r="F44" s="16"/>
      <c r="G44" s="16"/>
      <c r="H44" s="16"/>
      <c r="I44" s="5"/>
    </row>
  </sheetData>
  <mergeCells count="16">
    <mergeCell ref="D40:H40"/>
    <mergeCell ref="D13:E13"/>
    <mergeCell ref="D14:E14"/>
    <mergeCell ref="E16:H16"/>
    <mergeCell ref="A18:A19"/>
    <mergeCell ref="B18:B19"/>
    <mergeCell ref="C18:C19"/>
    <mergeCell ref="D18:D19"/>
    <mergeCell ref="E18:G18"/>
    <mergeCell ref="A37:C37"/>
    <mergeCell ref="A2:H2"/>
    <mergeCell ref="A4:H4"/>
    <mergeCell ref="A5:H5"/>
    <mergeCell ref="D35:E36"/>
    <mergeCell ref="A36:C36"/>
    <mergeCell ref="H18:H19"/>
  </mergeCells>
  <pageMargins left="0.7" right="0.7" top="0.75" bottom="0.75" header="0.3" footer="0.3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K101"/>
  <sheetViews>
    <sheetView workbookViewId="0">
      <selection activeCell="U17" sqref="U17"/>
    </sheetView>
  </sheetViews>
  <sheetFormatPr defaultRowHeight="12.75"/>
  <cols>
    <col min="3" max="3" width="45.28515625" customWidth="1"/>
  </cols>
  <sheetData>
    <row r="1" spans="1:37" ht="15.75">
      <c r="A1" s="349" t="s">
        <v>92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57"/>
      <c r="R1" s="57"/>
      <c r="S1" s="57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</row>
    <row r="2" spans="1:37" ht="15.75">
      <c r="A2" s="355" t="s">
        <v>121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57"/>
      <c r="R2" s="57"/>
      <c r="S2" s="57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</row>
    <row r="3" spans="1:37">
      <c r="A3" s="350" t="s">
        <v>2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57"/>
      <c r="R3" s="57"/>
      <c r="S3" s="57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</row>
    <row r="4" spans="1:37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7"/>
      <c r="R4" s="57"/>
      <c r="S4" s="5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</row>
    <row r="5" spans="1:37">
      <c r="A5" s="55" t="s">
        <v>39</v>
      </c>
      <c r="B5" s="55"/>
      <c r="C5" s="58"/>
      <c r="D5" s="58"/>
      <c r="E5" s="58"/>
      <c r="F5" s="58"/>
      <c r="G5" s="58"/>
      <c r="H5" s="58"/>
      <c r="I5" s="58"/>
      <c r="J5" s="58"/>
      <c r="K5" s="58"/>
      <c r="L5" s="57"/>
      <c r="M5" s="57"/>
      <c r="N5" s="57"/>
      <c r="O5" s="57"/>
      <c r="P5" s="7"/>
      <c r="Q5" s="57"/>
      <c r="R5" s="57"/>
      <c r="S5" s="57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</row>
    <row r="6" spans="1:37">
      <c r="A6" s="55" t="s">
        <v>40</v>
      </c>
      <c r="B6" s="55"/>
      <c r="C6" s="58"/>
      <c r="D6" s="58"/>
      <c r="E6" s="58"/>
      <c r="F6" s="58"/>
      <c r="G6" s="58"/>
      <c r="H6" s="58"/>
      <c r="I6" s="58"/>
      <c r="J6" s="58"/>
      <c r="K6" s="58"/>
      <c r="L6" s="57"/>
      <c r="M6" s="57"/>
      <c r="N6" s="57"/>
      <c r="O6" s="57"/>
      <c r="P6" s="8"/>
      <c r="Q6" s="57"/>
      <c r="R6" s="57"/>
      <c r="S6" s="57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</row>
    <row r="7" spans="1:37" ht="18.75">
      <c r="A7" s="55" t="s">
        <v>10</v>
      </c>
      <c r="B7" s="55"/>
      <c r="C7" s="54"/>
      <c r="D7" s="54"/>
      <c r="E7" s="54"/>
      <c r="F7" s="54"/>
      <c r="G7" s="54"/>
      <c r="H7" s="54"/>
      <c r="I7" s="54"/>
      <c r="J7" s="54"/>
      <c r="K7" s="54"/>
      <c r="L7" s="56"/>
      <c r="M7" s="56"/>
      <c r="N7" s="56"/>
      <c r="O7" s="56"/>
      <c r="P7" s="9"/>
      <c r="Q7" s="57"/>
      <c r="R7" s="57"/>
      <c r="S7" s="57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</row>
    <row r="8" spans="1:37" ht="18.75">
      <c r="A8" s="55" t="s">
        <v>106</v>
      </c>
      <c r="B8" s="55"/>
      <c r="C8" s="54"/>
      <c r="D8" s="54"/>
      <c r="E8" s="54"/>
      <c r="F8" s="54"/>
      <c r="G8" s="54"/>
      <c r="H8" s="54"/>
      <c r="I8" s="54"/>
      <c r="J8" s="54"/>
      <c r="K8" s="54"/>
      <c r="L8" s="56"/>
      <c r="M8" s="56"/>
      <c r="N8" s="56"/>
      <c r="O8" s="56"/>
      <c r="P8" s="9"/>
      <c r="Q8" s="57"/>
      <c r="R8" s="57"/>
      <c r="S8" s="57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</row>
    <row r="9" spans="1:37" ht="18.75">
      <c r="A9" s="55" t="s">
        <v>11</v>
      </c>
      <c r="B9" s="55"/>
      <c r="C9" s="54"/>
      <c r="D9" s="54"/>
      <c r="E9" s="54"/>
      <c r="F9" s="54"/>
      <c r="G9" s="54"/>
      <c r="H9" s="54"/>
      <c r="I9" s="54"/>
      <c r="J9" s="54"/>
      <c r="K9" s="54"/>
      <c r="L9" s="56"/>
      <c r="M9" s="56"/>
      <c r="N9" s="56"/>
      <c r="O9" s="56"/>
      <c r="P9" s="9"/>
      <c r="Q9" s="57"/>
      <c r="R9" s="57"/>
      <c r="S9" s="57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</row>
    <row r="10" spans="1:37" ht="18.75">
      <c r="A10" s="55"/>
      <c r="B10" s="55"/>
      <c r="C10" s="54"/>
      <c r="D10" s="54"/>
      <c r="E10" s="54"/>
      <c r="F10" s="54"/>
      <c r="G10" s="54"/>
      <c r="H10" s="54"/>
      <c r="I10" s="54"/>
      <c r="J10" s="54"/>
      <c r="K10" s="54"/>
      <c r="L10" s="56"/>
      <c r="M10" s="56"/>
      <c r="N10" s="56"/>
      <c r="O10" s="56"/>
      <c r="P10" s="9"/>
      <c r="Q10" s="57"/>
      <c r="R10" s="57"/>
      <c r="S10" s="57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</row>
    <row r="11" spans="1:37">
      <c r="A11" s="351" t="s">
        <v>115</v>
      </c>
      <c r="B11" s="351"/>
      <c r="C11" s="351"/>
      <c r="D11" s="351"/>
      <c r="E11" s="351"/>
      <c r="F11" s="351"/>
      <c r="G11" s="351"/>
      <c r="H11" s="351"/>
      <c r="I11" s="351"/>
      <c r="J11" s="351"/>
      <c r="K11" s="352">
        <f>P74</f>
        <v>0</v>
      </c>
      <c r="L11" s="352"/>
      <c r="M11" s="53" t="s">
        <v>75</v>
      </c>
      <c r="N11" s="353"/>
      <c r="O11" s="353"/>
      <c r="P11" s="52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</row>
    <row r="12" spans="1:37">
      <c r="A12" s="49"/>
      <c r="B12" s="49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345" t="s">
        <v>131</v>
      </c>
      <c r="N12" s="345"/>
      <c r="O12" s="345"/>
      <c r="P12" s="345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</row>
    <row r="13" spans="1:37">
      <c r="A13" s="356" t="s">
        <v>9</v>
      </c>
      <c r="B13" s="356" t="s">
        <v>14</v>
      </c>
      <c r="C13" s="356" t="s">
        <v>64</v>
      </c>
      <c r="D13" s="356" t="s">
        <v>65</v>
      </c>
      <c r="E13" s="356" t="s">
        <v>1</v>
      </c>
      <c r="F13" s="358" t="s">
        <v>0</v>
      </c>
      <c r="G13" s="359"/>
      <c r="H13" s="359"/>
      <c r="I13" s="359"/>
      <c r="J13" s="359"/>
      <c r="K13" s="360"/>
      <c r="L13" s="358" t="s">
        <v>3</v>
      </c>
      <c r="M13" s="359"/>
      <c r="N13" s="359"/>
      <c r="O13" s="359"/>
      <c r="P13" s="360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</row>
    <row r="14" spans="1:37" ht="45">
      <c r="A14" s="357"/>
      <c r="B14" s="357"/>
      <c r="C14" s="357"/>
      <c r="D14" s="357"/>
      <c r="E14" s="357"/>
      <c r="F14" s="86" t="s">
        <v>66</v>
      </c>
      <c r="G14" s="86" t="s">
        <v>67</v>
      </c>
      <c r="H14" s="86" t="s">
        <v>68</v>
      </c>
      <c r="I14" s="86" t="s">
        <v>69</v>
      </c>
      <c r="J14" s="86" t="s">
        <v>70</v>
      </c>
      <c r="K14" s="86" t="s">
        <v>71</v>
      </c>
      <c r="L14" s="86" t="s">
        <v>72</v>
      </c>
      <c r="M14" s="86" t="s">
        <v>73</v>
      </c>
      <c r="N14" s="86" t="s">
        <v>69</v>
      </c>
      <c r="O14" s="86" t="s">
        <v>70</v>
      </c>
      <c r="P14" s="86" t="s">
        <v>74</v>
      </c>
      <c r="Q14" s="107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</row>
    <row r="15" spans="1:37">
      <c r="A15" s="85">
        <v>1</v>
      </c>
      <c r="B15" s="85">
        <v>2</v>
      </c>
      <c r="C15" s="85">
        <v>3</v>
      </c>
      <c r="D15" s="85">
        <v>4</v>
      </c>
      <c r="E15" s="85">
        <v>5</v>
      </c>
      <c r="F15" s="85">
        <v>6</v>
      </c>
      <c r="G15" s="85">
        <v>7</v>
      </c>
      <c r="H15" s="85">
        <v>8</v>
      </c>
      <c r="I15" s="85">
        <v>9</v>
      </c>
      <c r="J15" s="85">
        <v>10</v>
      </c>
      <c r="K15" s="85">
        <v>11</v>
      </c>
      <c r="L15" s="85">
        <v>12</v>
      </c>
      <c r="M15" s="85">
        <v>13</v>
      </c>
      <c r="N15" s="85">
        <v>14</v>
      </c>
      <c r="O15" s="85">
        <v>15</v>
      </c>
      <c r="P15" s="85">
        <v>16</v>
      </c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</row>
    <row r="16" spans="1:37">
      <c r="A16" s="84" t="s">
        <v>12</v>
      </c>
      <c r="B16" s="84" t="s">
        <v>13</v>
      </c>
      <c r="C16" s="84" t="s">
        <v>25</v>
      </c>
      <c r="D16" s="83"/>
      <c r="E16" s="82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</row>
    <row r="17" spans="1:37" ht="23.25" customHeight="1">
      <c r="A17" s="72">
        <v>1</v>
      </c>
      <c r="B17" s="72" t="s">
        <v>19</v>
      </c>
      <c r="C17" s="71" t="s">
        <v>82</v>
      </c>
      <c r="D17" s="70" t="s">
        <v>109</v>
      </c>
      <c r="E17" s="79">
        <v>18.600000000000001</v>
      </c>
      <c r="F17" s="69"/>
      <c r="G17" s="69"/>
      <c r="H17" s="73"/>
      <c r="I17" s="73"/>
      <c r="J17" s="73"/>
      <c r="K17" s="69"/>
      <c r="L17" s="69"/>
      <c r="M17" s="73"/>
      <c r="N17" s="73"/>
      <c r="O17" s="73"/>
      <c r="P17" s="73"/>
      <c r="Q17" s="66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</row>
    <row r="18" spans="1:37">
      <c r="A18" s="72">
        <f t="shared" ref="A18:A24" si="0">A17+1</f>
        <v>2</v>
      </c>
      <c r="B18" s="72" t="s">
        <v>19</v>
      </c>
      <c r="C18" s="71" t="s">
        <v>41</v>
      </c>
      <c r="D18" s="70" t="s">
        <v>109</v>
      </c>
      <c r="E18" s="79">
        <v>18.600000000000001</v>
      </c>
      <c r="F18" s="69"/>
      <c r="G18" s="69"/>
      <c r="H18" s="73"/>
      <c r="I18" s="73"/>
      <c r="J18" s="73"/>
      <c r="K18" s="69"/>
      <c r="L18" s="69"/>
      <c r="M18" s="73"/>
      <c r="N18" s="73"/>
      <c r="O18" s="73"/>
      <c r="P18" s="73"/>
      <c r="Q18" s="66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</row>
    <row r="19" spans="1:37">
      <c r="A19" s="72">
        <f t="shared" si="0"/>
        <v>3</v>
      </c>
      <c r="B19" s="72" t="s">
        <v>19</v>
      </c>
      <c r="C19" s="71" t="s">
        <v>17</v>
      </c>
      <c r="D19" s="70" t="s">
        <v>109</v>
      </c>
      <c r="E19" s="79">
        <f>(5.83*2+3.2*2+0.3)*3.86</f>
        <v>70.87</v>
      </c>
      <c r="F19" s="69"/>
      <c r="G19" s="69"/>
      <c r="H19" s="73"/>
      <c r="I19" s="73"/>
      <c r="J19" s="73"/>
      <c r="K19" s="69"/>
      <c r="L19" s="69"/>
      <c r="M19" s="73"/>
      <c r="N19" s="73"/>
      <c r="O19" s="73"/>
      <c r="P19" s="73"/>
      <c r="Q19" s="66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</row>
    <row r="20" spans="1:37">
      <c r="A20" s="72">
        <f t="shared" si="0"/>
        <v>4</v>
      </c>
      <c r="B20" s="72" t="s">
        <v>19</v>
      </c>
      <c r="C20" s="71" t="s">
        <v>61</v>
      </c>
      <c r="D20" s="70" t="s">
        <v>15</v>
      </c>
      <c r="E20" s="80">
        <v>1</v>
      </c>
      <c r="F20" s="69"/>
      <c r="G20" s="69"/>
      <c r="H20" s="73"/>
      <c r="I20" s="73"/>
      <c r="J20" s="69"/>
      <c r="K20" s="69"/>
      <c r="L20" s="69"/>
      <c r="M20" s="73"/>
      <c r="N20" s="73"/>
      <c r="O20" s="73"/>
      <c r="P20" s="73"/>
      <c r="Q20" s="66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</row>
    <row r="21" spans="1:37">
      <c r="A21" s="72">
        <f t="shared" si="0"/>
        <v>5</v>
      </c>
      <c r="B21" s="72" t="s">
        <v>19</v>
      </c>
      <c r="C21" s="71" t="s">
        <v>60</v>
      </c>
      <c r="D21" s="70" t="s">
        <v>35</v>
      </c>
      <c r="E21" s="79">
        <v>1</v>
      </c>
      <c r="F21" s="69"/>
      <c r="G21" s="69"/>
      <c r="H21" s="73"/>
      <c r="I21" s="73"/>
      <c r="J21" s="73"/>
      <c r="K21" s="69"/>
      <c r="L21" s="69"/>
      <c r="M21" s="73"/>
      <c r="N21" s="73"/>
      <c r="O21" s="73"/>
      <c r="P21" s="73"/>
      <c r="Q21" s="66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</row>
    <row r="22" spans="1:37">
      <c r="A22" s="72">
        <f t="shared" si="0"/>
        <v>6</v>
      </c>
      <c r="B22" s="72" t="s">
        <v>19</v>
      </c>
      <c r="C22" s="71" t="s">
        <v>81</v>
      </c>
      <c r="D22" s="70" t="s">
        <v>35</v>
      </c>
      <c r="E22" s="79">
        <v>1</v>
      </c>
      <c r="F22" s="69"/>
      <c r="G22" s="69"/>
      <c r="H22" s="73"/>
      <c r="I22" s="73"/>
      <c r="J22" s="73"/>
      <c r="K22" s="69"/>
      <c r="L22" s="69"/>
      <c r="M22" s="73"/>
      <c r="N22" s="73"/>
      <c r="O22" s="73"/>
      <c r="P22" s="73"/>
      <c r="Q22" s="66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</row>
    <row r="23" spans="1:37">
      <c r="A23" s="72">
        <f t="shared" si="0"/>
        <v>7</v>
      </c>
      <c r="B23" s="72" t="s">
        <v>19</v>
      </c>
      <c r="C23" s="71" t="s">
        <v>18</v>
      </c>
      <c r="D23" s="70" t="s">
        <v>109</v>
      </c>
      <c r="E23" s="79">
        <f>1.26*2.44</f>
        <v>3.07</v>
      </c>
      <c r="F23" s="69"/>
      <c r="G23" s="69"/>
      <c r="H23" s="73"/>
      <c r="I23" s="73"/>
      <c r="J23" s="73"/>
      <c r="K23" s="69"/>
      <c r="L23" s="69"/>
      <c r="M23" s="73"/>
      <c r="N23" s="73"/>
      <c r="O23" s="73"/>
      <c r="P23" s="73"/>
      <c r="Q23" s="66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</row>
    <row r="24" spans="1:37">
      <c r="A24" s="72">
        <f t="shared" si="0"/>
        <v>8</v>
      </c>
      <c r="B24" s="72" t="s">
        <v>19</v>
      </c>
      <c r="C24" s="71" t="s">
        <v>26</v>
      </c>
      <c r="D24" s="70" t="s">
        <v>27</v>
      </c>
      <c r="E24" s="79">
        <v>1</v>
      </c>
      <c r="F24" s="69"/>
      <c r="G24" s="69"/>
      <c r="H24" s="73"/>
      <c r="I24" s="73"/>
      <c r="J24" s="73"/>
      <c r="K24" s="69"/>
      <c r="L24" s="69"/>
      <c r="M24" s="73"/>
      <c r="N24" s="73"/>
      <c r="O24" s="73"/>
      <c r="P24" s="73"/>
      <c r="Q24" s="66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</row>
    <row r="25" spans="1:37">
      <c r="A25" s="76" t="s">
        <v>22</v>
      </c>
      <c r="B25" s="77" t="s">
        <v>21</v>
      </c>
      <c r="C25" s="76" t="s">
        <v>20</v>
      </c>
      <c r="D25" s="70"/>
      <c r="E25" s="75"/>
      <c r="F25" s="69"/>
      <c r="G25" s="69"/>
      <c r="H25" s="73"/>
      <c r="I25" s="73"/>
      <c r="J25" s="73"/>
      <c r="K25" s="69"/>
      <c r="L25" s="69"/>
      <c r="M25" s="73"/>
      <c r="N25" s="73"/>
      <c r="O25" s="73"/>
      <c r="P25" s="73"/>
      <c r="Q25" s="66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</row>
    <row r="26" spans="1:37">
      <c r="A26" s="76"/>
      <c r="B26" s="77"/>
      <c r="C26" s="78" t="s">
        <v>23</v>
      </c>
      <c r="D26" s="70"/>
      <c r="E26" s="75"/>
      <c r="F26" s="69"/>
      <c r="G26" s="69"/>
      <c r="H26" s="73"/>
      <c r="I26" s="73"/>
      <c r="J26" s="73"/>
      <c r="K26" s="69"/>
      <c r="L26" s="69"/>
      <c r="M26" s="73"/>
      <c r="N26" s="73"/>
      <c r="O26" s="73"/>
      <c r="P26" s="73"/>
      <c r="Q26" s="66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</row>
    <row r="27" spans="1:37" ht="22.5">
      <c r="A27" s="72">
        <v>1</v>
      </c>
      <c r="B27" s="72" t="s">
        <v>19</v>
      </c>
      <c r="C27" s="71" t="s">
        <v>31</v>
      </c>
      <c r="D27" s="70" t="s">
        <v>29</v>
      </c>
      <c r="E27" s="79">
        <v>18.600000000000001</v>
      </c>
      <c r="F27" s="69"/>
      <c r="G27" s="92"/>
      <c r="H27" s="73"/>
      <c r="I27" s="73"/>
      <c r="J27" s="73"/>
      <c r="K27" s="69"/>
      <c r="L27" s="69"/>
      <c r="M27" s="73"/>
      <c r="N27" s="73"/>
      <c r="O27" s="73"/>
      <c r="P27" s="73"/>
      <c r="Q27" s="66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</row>
    <row r="28" spans="1:37" ht="13.5">
      <c r="A28" s="72">
        <f t="shared" ref="A28:A34" si="1">A27+1</f>
        <v>2</v>
      </c>
      <c r="B28" s="72" t="s">
        <v>19</v>
      </c>
      <c r="C28" s="71" t="s">
        <v>30</v>
      </c>
      <c r="D28" s="70" t="s">
        <v>29</v>
      </c>
      <c r="E28" s="79">
        <f>E27</f>
        <v>18.600000000000001</v>
      </c>
      <c r="F28" s="69"/>
      <c r="G28" s="92"/>
      <c r="H28" s="73"/>
      <c r="I28" s="73"/>
      <c r="J28" s="73"/>
      <c r="K28" s="69"/>
      <c r="L28" s="69"/>
      <c r="M28" s="73"/>
      <c r="N28" s="73"/>
      <c r="O28" s="73"/>
      <c r="P28" s="73"/>
      <c r="Q28" s="66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</row>
    <row r="29" spans="1:37" ht="33.75">
      <c r="A29" s="72">
        <f t="shared" si="1"/>
        <v>3</v>
      </c>
      <c r="B29" s="72" t="s">
        <v>19</v>
      </c>
      <c r="C29" s="71" t="s">
        <v>99</v>
      </c>
      <c r="D29" s="70" t="s">
        <v>109</v>
      </c>
      <c r="E29" s="79">
        <f>E28</f>
        <v>18.600000000000001</v>
      </c>
      <c r="F29" s="69"/>
      <c r="G29" s="92"/>
      <c r="H29" s="73"/>
      <c r="I29" s="73"/>
      <c r="J29" s="73"/>
      <c r="K29" s="69"/>
      <c r="L29" s="69"/>
      <c r="M29" s="73"/>
      <c r="N29" s="73"/>
      <c r="O29" s="73"/>
      <c r="P29" s="73"/>
      <c r="Q29" s="66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</row>
    <row r="30" spans="1:37" ht="22.5">
      <c r="A30" s="72">
        <f t="shared" si="1"/>
        <v>4</v>
      </c>
      <c r="B30" s="72" t="s">
        <v>19</v>
      </c>
      <c r="C30" s="71" t="s">
        <v>42</v>
      </c>
      <c r="D30" s="70" t="s">
        <v>24</v>
      </c>
      <c r="E30" s="79">
        <f>E29</f>
        <v>18.600000000000001</v>
      </c>
      <c r="F30" s="69"/>
      <c r="G30" s="92"/>
      <c r="H30" s="73"/>
      <c r="I30" s="73"/>
      <c r="J30" s="73"/>
      <c r="K30" s="69"/>
      <c r="L30" s="69"/>
      <c r="M30" s="73"/>
      <c r="N30" s="73"/>
      <c r="O30" s="73"/>
      <c r="P30" s="73"/>
      <c r="Q30" s="66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</row>
    <row r="31" spans="1:37" ht="33.75">
      <c r="A31" s="72">
        <f t="shared" si="1"/>
        <v>5</v>
      </c>
      <c r="B31" s="72" t="s">
        <v>19</v>
      </c>
      <c r="C31" s="71" t="s">
        <v>77</v>
      </c>
      <c r="D31" s="70" t="s">
        <v>24</v>
      </c>
      <c r="E31" s="79">
        <f>E30</f>
        <v>18.600000000000001</v>
      </c>
      <c r="F31" s="69"/>
      <c r="G31" s="92"/>
      <c r="H31" s="73"/>
      <c r="I31" s="73"/>
      <c r="J31" s="73"/>
      <c r="K31" s="69"/>
      <c r="L31" s="69"/>
      <c r="M31" s="73"/>
      <c r="N31" s="73"/>
      <c r="O31" s="73"/>
      <c r="P31" s="73"/>
      <c r="Q31" s="66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</row>
    <row r="32" spans="1:37" ht="22.5">
      <c r="A32" s="72">
        <f t="shared" si="1"/>
        <v>6</v>
      </c>
      <c r="B32" s="72" t="s">
        <v>19</v>
      </c>
      <c r="C32" s="71" t="s">
        <v>83</v>
      </c>
      <c r="D32" s="70" t="s">
        <v>16</v>
      </c>
      <c r="E32" s="79">
        <f>(3.2*2+5.83*2+0.3)</f>
        <v>18.36</v>
      </c>
      <c r="F32" s="69"/>
      <c r="G32" s="92"/>
      <c r="H32" s="73"/>
      <c r="I32" s="73"/>
      <c r="J32" s="73"/>
      <c r="K32" s="69"/>
      <c r="L32" s="69"/>
      <c r="M32" s="73"/>
      <c r="N32" s="73"/>
      <c r="O32" s="73"/>
      <c r="P32" s="73"/>
      <c r="Q32" s="66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</row>
    <row r="33" spans="1:37" ht="22.5">
      <c r="A33" s="72">
        <f t="shared" si="1"/>
        <v>7</v>
      </c>
      <c r="B33" s="72" t="s">
        <v>19</v>
      </c>
      <c r="C33" s="71" t="s">
        <v>50</v>
      </c>
      <c r="D33" s="70" t="s">
        <v>24</v>
      </c>
      <c r="E33" s="79">
        <f>E32*0.5</f>
        <v>9.18</v>
      </c>
      <c r="F33" s="69"/>
      <c r="G33" s="92"/>
      <c r="H33" s="73"/>
      <c r="I33" s="73"/>
      <c r="J33" s="73"/>
      <c r="K33" s="69"/>
      <c r="L33" s="69"/>
      <c r="M33" s="73"/>
      <c r="N33" s="73"/>
      <c r="O33" s="73"/>
      <c r="P33" s="73"/>
      <c r="Q33" s="66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</row>
    <row r="34" spans="1:37" ht="45">
      <c r="A34" s="72">
        <f t="shared" si="1"/>
        <v>8</v>
      </c>
      <c r="B34" s="72" t="s">
        <v>19</v>
      </c>
      <c r="C34" s="71" t="s">
        <v>84</v>
      </c>
      <c r="D34" s="70" t="s">
        <v>24</v>
      </c>
      <c r="E34" s="79">
        <f>E33</f>
        <v>9.18</v>
      </c>
      <c r="F34" s="69"/>
      <c r="G34" s="92"/>
      <c r="H34" s="73"/>
      <c r="I34" s="73"/>
      <c r="J34" s="73"/>
      <c r="K34" s="69"/>
      <c r="L34" s="69"/>
      <c r="M34" s="73"/>
      <c r="N34" s="73"/>
      <c r="O34" s="73"/>
      <c r="P34" s="73"/>
      <c r="Q34" s="66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</row>
    <row r="35" spans="1:37" ht="409.6">
      <c r="A35" s="76"/>
      <c r="B35" s="77"/>
      <c r="C35" s="78" t="s">
        <v>28</v>
      </c>
      <c r="D35" s="70"/>
      <c r="E35" s="75"/>
      <c r="F35" s="69"/>
      <c r="G35" s="69"/>
      <c r="H35" s="73"/>
      <c r="I35" s="73"/>
      <c r="J35" s="73"/>
      <c r="K35" s="69"/>
      <c r="L35" s="69"/>
      <c r="M35" s="73"/>
      <c r="N35" s="73"/>
      <c r="O35" s="73"/>
      <c r="P35" s="73"/>
      <c r="Q35" s="66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</row>
    <row r="36" spans="1:37" ht="22.5">
      <c r="A36" s="72">
        <f>A34+1</f>
        <v>9</v>
      </c>
      <c r="B36" s="72" t="s">
        <v>19</v>
      </c>
      <c r="C36" s="71" t="s">
        <v>31</v>
      </c>
      <c r="D36" s="70" t="s">
        <v>29</v>
      </c>
      <c r="E36" s="79">
        <f>E19</f>
        <v>70.87</v>
      </c>
      <c r="F36" s="69"/>
      <c r="G36" s="92"/>
      <c r="H36" s="73"/>
      <c r="I36" s="73"/>
      <c r="J36" s="73"/>
      <c r="K36" s="69"/>
      <c r="L36" s="69"/>
      <c r="M36" s="73"/>
      <c r="N36" s="73"/>
      <c r="O36" s="73"/>
      <c r="P36" s="73"/>
      <c r="Q36" s="66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</row>
    <row r="37" spans="1:37" ht="33.75">
      <c r="A37" s="72">
        <f>A36+1</f>
        <v>10</v>
      </c>
      <c r="B37" s="72" t="s">
        <v>19</v>
      </c>
      <c r="C37" s="71" t="s">
        <v>101</v>
      </c>
      <c r="D37" s="70" t="s">
        <v>109</v>
      </c>
      <c r="E37" s="79">
        <f>E36</f>
        <v>70.87</v>
      </c>
      <c r="F37" s="69"/>
      <c r="G37" s="92"/>
      <c r="H37" s="73"/>
      <c r="I37" s="73"/>
      <c r="J37" s="73"/>
      <c r="K37" s="69"/>
      <c r="L37" s="69"/>
      <c r="M37" s="73"/>
      <c r="N37" s="73"/>
      <c r="O37" s="73"/>
      <c r="P37" s="73"/>
      <c r="Q37" s="66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</row>
    <row r="38" spans="1:37" ht="22.5">
      <c r="A38" s="72">
        <f>A37+1</f>
        <v>11</v>
      </c>
      <c r="B38" s="72" t="s">
        <v>19</v>
      </c>
      <c r="C38" s="71" t="s">
        <v>32</v>
      </c>
      <c r="D38" s="70" t="s">
        <v>24</v>
      </c>
      <c r="E38" s="79">
        <f>E37</f>
        <v>70.87</v>
      </c>
      <c r="F38" s="69"/>
      <c r="G38" s="92"/>
      <c r="H38" s="73"/>
      <c r="I38" s="73"/>
      <c r="J38" s="73"/>
      <c r="K38" s="69"/>
      <c r="L38" s="69"/>
      <c r="M38" s="73"/>
      <c r="N38" s="73"/>
      <c r="O38" s="73"/>
      <c r="P38" s="73"/>
      <c r="Q38" s="66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</row>
    <row r="39" spans="1:37" ht="22.5">
      <c r="A39" s="72">
        <f>A38+1</f>
        <v>12</v>
      </c>
      <c r="B39" s="72" t="s">
        <v>19</v>
      </c>
      <c r="C39" s="71" t="s">
        <v>78</v>
      </c>
      <c r="D39" s="70" t="s">
        <v>24</v>
      </c>
      <c r="E39" s="79">
        <f>E38-E40</f>
        <v>69.03</v>
      </c>
      <c r="F39" s="69"/>
      <c r="G39" s="92"/>
      <c r="H39" s="73"/>
      <c r="I39" s="73"/>
      <c r="J39" s="73"/>
      <c r="K39" s="69"/>
      <c r="L39" s="69"/>
      <c r="M39" s="73"/>
      <c r="N39" s="73"/>
      <c r="O39" s="73"/>
      <c r="P39" s="73"/>
      <c r="Q39" s="66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</row>
    <row r="40" spans="1:37" ht="22.5">
      <c r="A40" s="72">
        <f>A39+1</f>
        <v>13</v>
      </c>
      <c r="B40" s="72" t="s">
        <v>19</v>
      </c>
      <c r="C40" s="71" t="s">
        <v>79</v>
      </c>
      <c r="D40" s="70" t="s">
        <v>24</v>
      </c>
      <c r="E40" s="79">
        <f>(2.44*2+1.26)*0.3</f>
        <v>1.84</v>
      </c>
      <c r="F40" s="69"/>
      <c r="G40" s="92"/>
      <c r="H40" s="73"/>
      <c r="I40" s="73"/>
      <c r="J40" s="73"/>
      <c r="K40" s="69"/>
      <c r="L40" s="69"/>
      <c r="M40" s="73"/>
      <c r="N40" s="73"/>
      <c r="O40" s="73"/>
      <c r="P40" s="73"/>
      <c r="Q40" s="66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</row>
    <row r="41" spans="1:37" ht="409.6">
      <c r="A41" s="76"/>
      <c r="B41" s="77"/>
      <c r="C41" s="78" t="s">
        <v>33</v>
      </c>
      <c r="D41" s="70"/>
      <c r="E41" s="75"/>
      <c r="F41" s="69"/>
      <c r="G41" s="69"/>
      <c r="H41" s="73"/>
      <c r="I41" s="73"/>
      <c r="J41" s="73"/>
      <c r="K41" s="69"/>
      <c r="L41" s="69"/>
      <c r="M41" s="73"/>
      <c r="N41" s="73"/>
      <c r="O41" s="73"/>
      <c r="P41" s="73"/>
      <c r="Q41" s="66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</row>
    <row r="42" spans="1:37" ht="15.75">
      <c r="A42" s="72">
        <f>A40+1</f>
        <v>14</v>
      </c>
      <c r="B42" s="72" t="s">
        <v>85</v>
      </c>
      <c r="C42" s="71" t="s">
        <v>86</v>
      </c>
      <c r="D42" s="70" t="s">
        <v>24</v>
      </c>
      <c r="E42" s="79">
        <f>E17</f>
        <v>18.600000000000001</v>
      </c>
      <c r="F42" s="69"/>
      <c r="G42" s="92"/>
      <c r="H42" s="73"/>
      <c r="I42" s="73"/>
      <c r="J42" s="73"/>
      <c r="K42" s="69"/>
      <c r="L42" s="69"/>
      <c r="M42" s="73"/>
      <c r="N42" s="73"/>
      <c r="O42" s="73"/>
      <c r="P42" s="73"/>
      <c r="Q42" s="66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</row>
    <row r="43" spans="1:37" ht="15.75">
      <c r="A43" s="72">
        <f>A42+1</f>
        <v>15</v>
      </c>
      <c r="B43" s="72" t="s">
        <v>85</v>
      </c>
      <c r="C43" s="71" t="s">
        <v>87</v>
      </c>
      <c r="D43" s="70" t="s">
        <v>24</v>
      </c>
      <c r="E43" s="79">
        <f>E42</f>
        <v>18.600000000000001</v>
      </c>
      <c r="F43" s="69"/>
      <c r="G43" s="92"/>
      <c r="H43" s="73"/>
      <c r="I43" s="73"/>
      <c r="J43" s="73"/>
      <c r="K43" s="69"/>
      <c r="L43" s="69"/>
      <c r="M43" s="73"/>
      <c r="N43" s="73"/>
      <c r="O43" s="73"/>
      <c r="P43" s="73"/>
      <c r="Q43" s="66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</row>
    <row r="44" spans="1:37" ht="22.5">
      <c r="A44" s="72">
        <f>A43+1</f>
        <v>16</v>
      </c>
      <c r="B44" s="72" t="s">
        <v>85</v>
      </c>
      <c r="C44" s="71" t="s">
        <v>58</v>
      </c>
      <c r="D44" s="70" t="s">
        <v>24</v>
      </c>
      <c r="E44" s="79">
        <f>E42</f>
        <v>18.600000000000001</v>
      </c>
      <c r="F44" s="69"/>
      <c r="G44" s="92"/>
      <c r="H44" s="73"/>
      <c r="I44" s="73"/>
      <c r="J44" s="73"/>
      <c r="K44" s="69"/>
      <c r="L44" s="69"/>
      <c r="M44" s="73"/>
      <c r="N44" s="73"/>
      <c r="O44" s="73"/>
      <c r="P44" s="73"/>
      <c r="Q44" s="66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</row>
    <row r="45" spans="1:37" ht="409.6">
      <c r="A45" s="72">
        <f>A44+1</f>
        <v>17</v>
      </c>
      <c r="B45" s="72" t="s">
        <v>85</v>
      </c>
      <c r="C45" s="71" t="s">
        <v>88</v>
      </c>
      <c r="D45" s="70" t="s">
        <v>16</v>
      </c>
      <c r="E45" s="79">
        <f>(3.2*2+5.83*2)</f>
        <v>18.059999999999999</v>
      </c>
      <c r="F45" s="69"/>
      <c r="G45" s="92"/>
      <c r="H45" s="73"/>
      <c r="I45" s="73"/>
      <c r="J45" s="73"/>
      <c r="K45" s="69"/>
      <c r="L45" s="69"/>
      <c r="M45" s="73"/>
      <c r="N45" s="73"/>
      <c r="O45" s="73"/>
      <c r="P45" s="73"/>
      <c r="Q45" s="66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</row>
    <row r="46" spans="1:37" ht="409.6">
      <c r="A46" s="76"/>
      <c r="B46" s="77"/>
      <c r="C46" s="78" t="s">
        <v>34</v>
      </c>
      <c r="D46" s="70"/>
      <c r="E46" s="75"/>
      <c r="F46" s="70"/>
      <c r="G46" s="88"/>
      <c r="H46" s="73"/>
      <c r="I46" s="73"/>
      <c r="J46" s="73"/>
      <c r="K46" s="88"/>
      <c r="L46" s="88"/>
      <c r="M46" s="73"/>
      <c r="N46" s="73"/>
      <c r="O46" s="73"/>
      <c r="P46" s="73"/>
      <c r="Q46" s="105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</row>
    <row r="47" spans="1:37" ht="36">
      <c r="A47" s="90">
        <f>A45+1</f>
        <v>18</v>
      </c>
      <c r="B47" s="90" t="s">
        <v>19</v>
      </c>
      <c r="C47" s="96" t="s">
        <v>118</v>
      </c>
      <c r="D47" s="90" t="s">
        <v>127</v>
      </c>
      <c r="E47" s="95">
        <v>2.5</v>
      </c>
      <c r="F47" s="92"/>
      <c r="G47" s="92"/>
      <c r="H47" s="91"/>
      <c r="I47" s="91"/>
      <c r="J47" s="91"/>
      <c r="K47" s="92"/>
      <c r="L47" s="92"/>
      <c r="M47" s="91"/>
      <c r="N47" s="91"/>
      <c r="O47" s="91"/>
      <c r="P47" s="91"/>
      <c r="Q47" s="89"/>
    </row>
    <row r="48" spans="1:37" ht="33.75">
      <c r="A48" s="72">
        <f>A47+1</f>
        <v>19</v>
      </c>
      <c r="B48" s="72" t="s">
        <v>19</v>
      </c>
      <c r="C48" s="71" t="s">
        <v>117</v>
      </c>
      <c r="D48" s="70" t="s">
        <v>35</v>
      </c>
      <c r="E48" s="79">
        <v>1</v>
      </c>
      <c r="F48" s="69"/>
      <c r="G48" s="92"/>
      <c r="H48" s="73"/>
      <c r="I48" s="73"/>
      <c r="J48" s="73"/>
      <c r="K48" s="88"/>
      <c r="L48" s="88"/>
      <c r="M48" s="73"/>
      <c r="N48" s="73"/>
      <c r="O48" s="73"/>
      <c r="P48" s="73"/>
      <c r="Q48" s="105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</row>
    <row r="49" spans="1:37" ht="409.6">
      <c r="A49" s="72">
        <f>A48+1</f>
        <v>20</v>
      </c>
      <c r="B49" s="72" t="s">
        <v>19</v>
      </c>
      <c r="C49" s="71" t="s">
        <v>116</v>
      </c>
      <c r="D49" s="70" t="s">
        <v>35</v>
      </c>
      <c r="E49" s="79">
        <v>1</v>
      </c>
      <c r="F49" s="69"/>
      <c r="G49" s="92"/>
      <c r="H49" s="73"/>
      <c r="I49" s="73"/>
      <c r="J49" s="73"/>
      <c r="K49" s="88"/>
      <c r="L49" s="88"/>
      <c r="M49" s="73"/>
      <c r="N49" s="73"/>
      <c r="O49" s="73"/>
      <c r="P49" s="73"/>
      <c r="Q49" s="105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</row>
    <row r="50" spans="1:37" ht="409.6">
      <c r="A50" s="72">
        <f>A49+1</f>
        <v>21</v>
      </c>
      <c r="B50" s="72" t="s">
        <v>19</v>
      </c>
      <c r="C50" s="71" t="s">
        <v>102</v>
      </c>
      <c r="D50" s="70" t="s">
        <v>16</v>
      </c>
      <c r="E50" s="79">
        <f>E51</f>
        <v>5.5</v>
      </c>
      <c r="F50" s="69"/>
      <c r="G50" s="92"/>
      <c r="H50" s="73"/>
      <c r="I50" s="73"/>
      <c r="J50" s="73"/>
      <c r="K50" s="88"/>
      <c r="L50" s="88"/>
      <c r="M50" s="73"/>
      <c r="N50" s="73"/>
      <c r="O50" s="73"/>
      <c r="P50" s="73"/>
      <c r="Q50" s="105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</row>
    <row r="51" spans="1:37" ht="409.6">
      <c r="A51" s="72">
        <f>A50+1</f>
        <v>22</v>
      </c>
      <c r="B51" s="72" t="s">
        <v>19</v>
      </c>
      <c r="C51" s="71" t="s">
        <v>90</v>
      </c>
      <c r="D51" s="70" t="s">
        <v>16</v>
      </c>
      <c r="E51" s="79">
        <v>5.5</v>
      </c>
      <c r="F51" s="69"/>
      <c r="G51" s="92"/>
      <c r="H51" s="73"/>
      <c r="I51" s="73"/>
      <c r="J51" s="73"/>
      <c r="K51" s="88"/>
      <c r="L51" s="88"/>
      <c r="M51" s="73"/>
      <c r="N51" s="73"/>
      <c r="O51" s="73"/>
      <c r="P51" s="73"/>
      <c r="Q51" s="105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</row>
    <row r="52" spans="1:37" ht="409.6">
      <c r="A52" s="76"/>
      <c r="B52" s="77"/>
      <c r="C52" s="78" t="s">
        <v>37</v>
      </c>
      <c r="D52" s="70"/>
      <c r="E52" s="75"/>
      <c r="F52" s="69"/>
      <c r="G52" s="69"/>
      <c r="H52" s="73"/>
      <c r="I52" s="73"/>
      <c r="J52" s="73"/>
      <c r="K52" s="69"/>
      <c r="L52" s="69"/>
      <c r="M52" s="73"/>
      <c r="N52" s="73"/>
      <c r="O52" s="73"/>
      <c r="P52" s="73"/>
      <c r="Q52" s="66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</row>
    <row r="53" spans="1:37" ht="409.6">
      <c r="A53" s="72">
        <f>A51+1</f>
        <v>23</v>
      </c>
      <c r="B53" s="72" t="s">
        <v>19</v>
      </c>
      <c r="C53" s="71" t="s">
        <v>103</v>
      </c>
      <c r="D53" s="70" t="s">
        <v>35</v>
      </c>
      <c r="E53" s="79">
        <f>E21</f>
        <v>1</v>
      </c>
      <c r="F53" s="69"/>
      <c r="G53" s="92"/>
      <c r="H53" s="73"/>
      <c r="I53" s="73"/>
      <c r="J53" s="73"/>
      <c r="K53" s="69"/>
      <c r="L53" s="69"/>
      <c r="M53" s="73"/>
      <c r="N53" s="73"/>
      <c r="O53" s="73"/>
      <c r="P53" s="73"/>
      <c r="Q53" s="66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</row>
    <row r="54" spans="1:37" ht="409.6">
      <c r="A54" s="72">
        <f>A53+1</f>
        <v>24</v>
      </c>
      <c r="B54" s="72" t="s">
        <v>19</v>
      </c>
      <c r="C54" s="71" t="s">
        <v>104</v>
      </c>
      <c r="D54" s="70" t="s">
        <v>35</v>
      </c>
      <c r="E54" s="79">
        <f>E22</f>
        <v>1</v>
      </c>
      <c r="F54" s="69"/>
      <c r="G54" s="92"/>
      <c r="H54" s="73"/>
      <c r="I54" s="73"/>
      <c r="J54" s="73"/>
      <c r="K54" s="69"/>
      <c r="L54" s="69"/>
      <c r="M54" s="73"/>
      <c r="N54" s="73"/>
      <c r="O54" s="73"/>
      <c r="P54" s="73"/>
      <c r="Q54" s="66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</row>
    <row r="55" spans="1:37" ht="22.5">
      <c r="A55" s="72">
        <f>A54+1</f>
        <v>25</v>
      </c>
      <c r="B55" s="72" t="s">
        <v>19</v>
      </c>
      <c r="C55" s="71" t="s">
        <v>59</v>
      </c>
      <c r="D55" s="70" t="s">
        <v>35</v>
      </c>
      <c r="E55" s="79">
        <f>E21</f>
        <v>1</v>
      </c>
      <c r="F55" s="69"/>
      <c r="G55" s="92"/>
      <c r="H55" s="73"/>
      <c r="I55" s="73"/>
      <c r="J55" s="73"/>
      <c r="K55" s="69"/>
      <c r="L55" s="69"/>
      <c r="M55" s="73"/>
      <c r="N55" s="73"/>
      <c r="O55" s="73"/>
      <c r="P55" s="73"/>
      <c r="Q55" s="66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</row>
    <row r="56" spans="1:37" ht="22.5">
      <c r="A56" s="72">
        <f>A55+1</f>
        <v>26</v>
      </c>
      <c r="B56" s="72" t="s">
        <v>19</v>
      </c>
      <c r="C56" s="71" t="s">
        <v>38</v>
      </c>
      <c r="D56" s="70" t="s">
        <v>24</v>
      </c>
      <c r="E56" s="79">
        <v>0.2</v>
      </c>
      <c r="F56" s="69"/>
      <c r="G56" s="92"/>
      <c r="H56" s="73"/>
      <c r="I56" s="73"/>
      <c r="J56" s="73"/>
      <c r="K56" s="69"/>
      <c r="L56" s="69"/>
      <c r="M56" s="73"/>
      <c r="N56" s="73"/>
      <c r="O56" s="73"/>
      <c r="P56" s="73"/>
      <c r="Q56" s="66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</row>
    <row r="57" spans="1:37" ht="409.6">
      <c r="A57" s="76"/>
      <c r="B57" s="77"/>
      <c r="C57" s="76" t="s">
        <v>62</v>
      </c>
      <c r="D57" s="70"/>
      <c r="E57" s="75"/>
      <c r="F57" s="69"/>
      <c r="G57" s="69"/>
      <c r="H57" s="73"/>
      <c r="I57" s="73"/>
      <c r="J57" s="73"/>
      <c r="K57" s="69"/>
      <c r="L57" s="69"/>
      <c r="M57" s="73"/>
      <c r="N57" s="73"/>
      <c r="O57" s="73"/>
      <c r="P57" s="73"/>
      <c r="Q57" s="66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</row>
    <row r="58" spans="1:37" ht="33.75">
      <c r="A58" s="72">
        <f>A56+1</f>
        <v>27</v>
      </c>
      <c r="B58" s="72" t="s">
        <v>19</v>
      </c>
      <c r="C58" s="71" t="s">
        <v>63</v>
      </c>
      <c r="D58" s="70" t="s">
        <v>15</v>
      </c>
      <c r="E58" s="79">
        <v>1</v>
      </c>
      <c r="F58" s="69"/>
      <c r="G58" s="92"/>
      <c r="H58" s="73"/>
      <c r="I58" s="73"/>
      <c r="J58" s="73"/>
      <c r="K58" s="69"/>
      <c r="L58" s="69"/>
      <c r="M58" s="73"/>
      <c r="N58" s="73"/>
      <c r="O58" s="73"/>
      <c r="P58" s="73"/>
      <c r="Q58" s="66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</row>
    <row r="59" spans="1:37" ht="409.6">
      <c r="A59" s="76" t="s">
        <v>80</v>
      </c>
      <c r="B59" s="77" t="s">
        <v>44</v>
      </c>
      <c r="C59" s="76" t="s">
        <v>49</v>
      </c>
      <c r="D59" s="70"/>
      <c r="E59" s="75"/>
      <c r="F59" s="69"/>
      <c r="G59" s="69"/>
      <c r="H59" s="73"/>
      <c r="I59" s="73"/>
      <c r="J59" s="73"/>
      <c r="K59" s="69"/>
      <c r="L59" s="69"/>
      <c r="M59" s="73"/>
      <c r="N59" s="73"/>
      <c r="O59" s="73"/>
      <c r="P59" s="73"/>
      <c r="Q59" s="66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</row>
    <row r="60" spans="1:37" ht="409.6">
      <c r="A60" s="72">
        <v>1</v>
      </c>
      <c r="B60" s="72" t="s">
        <v>19</v>
      </c>
      <c r="C60" s="71" t="s">
        <v>45</v>
      </c>
      <c r="D60" s="70" t="s">
        <v>16</v>
      </c>
      <c r="E60" s="80">
        <v>25</v>
      </c>
      <c r="F60" s="68"/>
      <c r="G60" s="94"/>
      <c r="H60" s="67"/>
      <c r="I60" s="73"/>
      <c r="J60" s="68"/>
      <c r="K60" s="68"/>
      <c r="L60" s="68"/>
      <c r="M60" s="67"/>
      <c r="N60" s="67"/>
      <c r="O60" s="67"/>
      <c r="P60" s="67"/>
      <c r="Q60" s="66"/>
      <c r="R60" s="6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</row>
    <row r="61" spans="1:37" ht="409.6">
      <c r="A61" s="72">
        <f t="shared" ref="A61:A69" si="2">A60+1</f>
        <v>2</v>
      </c>
      <c r="B61" s="72" t="s">
        <v>19</v>
      </c>
      <c r="C61" s="71" t="s">
        <v>46</v>
      </c>
      <c r="D61" s="70" t="s">
        <v>16</v>
      </c>
      <c r="E61" s="80">
        <v>28</v>
      </c>
      <c r="F61" s="68"/>
      <c r="G61" s="94"/>
      <c r="H61" s="67"/>
      <c r="I61" s="73"/>
      <c r="J61" s="68"/>
      <c r="K61" s="68"/>
      <c r="L61" s="68"/>
      <c r="M61" s="67"/>
      <c r="N61" s="67"/>
      <c r="O61" s="67"/>
      <c r="P61" s="67"/>
      <c r="Q61" s="66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</row>
    <row r="62" spans="1:37" ht="409.6">
      <c r="A62" s="72">
        <f t="shared" si="2"/>
        <v>3</v>
      </c>
      <c r="B62" s="72" t="s">
        <v>19</v>
      </c>
      <c r="C62" s="71" t="s">
        <v>48</v>
      </c>
      <c r="D62" s="70" t="s">
        <v>16</v>
      </c>
      <c r="E62" s="80">
        <v>11</v>
      </c>
      <c r="F62" s="68"/>
      <c r="G62" s="94"/>
      <c r="H62" s="67"/>
      <c r="I62" s="73"/>
      <c r="J62" s="68"/>
      <c r="K62" s="68"/>
      <c r="L62" s="68"/>
      <c r="M62" s="67"/>
      <c r="N62" s="67"/>
      <c r="O62" s="67"/>
      <c r="P62" s="67"/>
      <c r="Q62" s="66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</row>
    <row r="63" spans="1:37" ht="409.6">
      <c r="A63" s="72">
        <f t="shared" si="2"/>
        <v>4</v>
      </c>
      <c r="B63" s="72" t="s">
        <v>19</v>
      </c>
      <c r="C63" s="71" t="s">
        <v>47</v>
      </c>
      <c r="D63" s="70" t="s">
        <v>15</v>
      </c>
      <c r="E63" s="80">
        <v>12</v>
      </c>
      <c r="F63" s="68"/>
      <c r="G63" s="92"/>
      <c r="H63" s="67"/>
      <c r="I63" s="73"/>
      <c r="J63" s="68"/>
      <c r="K63" s="87"/>
      <c r="L63" s="87"/>
      <c r="M63" s="67"/>
      <c r="N63" s="67"/>
      <c r="O63" s="67"/>
      <c r="P63" s="67"/>
      <c r="Q63" s="105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</row>
    <row r="64" spans="1:37" ht="13.5" customHeight="1">
      <c r="A64" s="72">
        <f t="shared" si="2"/>
        <v>5</v>
      </c>
      <c r="B64" s="72" t="s">
        <v>19</v>
      </c>
      <c r="C64" s="71" t="s">
        <v>125</v>
      </c>
      <c r="D64" s="70" t="s">
        <v>15</v>
      </c>
      <c r="E64" s="79">
        <v>12</v>
      </c>
      <c r="F64" s="68"/>
      <c r="G64" s="92"/>
      <c r="H64" s="67"/>
      <c r="I64" s="73"/>
      <c r="J64" s="68"/>
      <c r="K64" s="87"/>
      <c r="L64" s="87"/>
      <c r="M64" s="67"/>
      <c r="N64" s="67"/>
      <c r="O64" s="67"/>
      <c r="P64" s="67"/>
      <c r="Q64" s="105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42"/>
    </row>
    <row r="65" spans="1:37" ht="409.6">
      <c r="A65" s="72">
        <f t="shared" si="2"/>
        <v>6</v>
      </c>
      <c r="B65" s="72" t="s">
        <v>19</v>
      </c>
      <c r="C65" s="71" t="s">
        <v>124</v>
      </c>
      <c r="D65" s="70" t="s">
        <v>15</v>
      </c>
      <c r="E65" s="79">
        <v>1</v>
      </c>
      <c r="F65" s="68"/>
      <c r="G65" s="92"/>
      <c r="H65" s="67"/>
      <c r="I65" s="73"/>
      <c r="J65" s="68"/>
      <c r="K65" s="87"/>
      <c r="L65" s="87"/>
      <c r="M65" s="67"/>
      <c r="N65" s="67"/>
      <c r="O65" s="67"/>
      <c r="P65" s="67"/>
      <c r="Q65" s="105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</row>
    <row r="66" spans="1:37" ht="409.6">
      <c r="A66" s="72">
        <f t="shared" si="2"/>
        <v>7</v>
      </c>
      <c r="B66" s="72" t="s">
        <v>19</v>
      </c>
      <c r="C66" s="71" t="s">
        <v>123</v>
      </c>
      <c r="D66" s="70" t="s">
        <v>15</v>
      </c>
      <c r="E66" s="79">
        <v>1</v>
      </c>
      <c r="F66" s="68"/>
      <c r="G66" s="92"/>
      <c r="H66" s="67"/>
      <c r="I66" s="73"/>
      <c r="J66" s="68"/>
      <c r="K66" s="87"/>
      <c r="L66" s="87"/>
      <c r="M66" s="67"/>
      <c r="N66" s="67"/>
      <c r="O66" s="67"/>
      <c r="P66" s="67"/>
      <c r="Q66" s="105"/>
      <c r="R66" s="6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</row>
    <row r="67" spans="1:37" ht="409.6">
      <c r="A67" s="72">
        <f t="shared" si="2"/>
        <v>8</v>
      </c>
      <c r="B67" s="72" t="s">
        <v>19</v>
      </c>
      <c r="C67" s="74" t="s">
        <v>126</v>
      </c>
      <c r="D67" s="70" t="s">
        <v>15</v>
      </c>
      <c r="E67" s="79">
        <v>12</v>
      </c>
      <c r="F67" s="68"/>
      <c r="G67" s="92"/>
      <c r="H67" s="67"/>
      <c r="I67" s="73"/>
      <c r="J67" s="73"/>
      <c r="K67" s="88"/>
      <c r="L67" s="88"/>
      <c r="M67" s="73"/>
      <c r="N67" s="73"/>
      <c r="O67" s="73"/>
      <c r="P67" s="73"/>
      <c r="Q67" s="105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</row>
    <row r="68" spans="1:37" ht="21.75" customHeight="1">
      <c r="A68" s="72">
        <f t="shared" si="2"/>
        <v>9</v>
      </c>
      <c r="B68" s="72" t="s">
        <v>19</v>
      </c>
      <c r="C68" s="71" t="s">
        <v>93</v>
      </c>
      <c r="D68" s="70" t="s">
        <v>15</v>
      </c>
      <c r="E68" s="80">
        <v>1</v>
      </c>
      <c r="F68" s="68"/>
      <c r="G68" s="92"/>
      <c r="H68" s="67"/>
      <c r="I68" s="73"/>
      <c r="J68" s="68"/>
      <c r="K68" s="87"/>
      <c r="L68" s="87"/>
      <c r="M68" s="67"/>
      <c r="N68" s="67"/>
      <c r="O68" s="67"/>
      <c r="P68" s="67"/>
      <c r="Q68" s="105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</row>
    <row r="69" spans="1:37" ht="409.6">
      <c r="A69" s="72">
        <f t="shared" si="2"/>
        <v>10</v>
      </c>
      <c r="B69" s="72" t="s">
        <v>19</v>
      </c>
      <c r="C69" s="71" t="s">
        <v>43</v>
      </c>
      <c r="D69" s="70" t="s">
        <v>35</v>
      </c>
      <c r="E69" s="79">
        <v>1</v>
      </c>
      <c r="F69" s="68"/>
      <c r="G69" s="87"/>
      <c r="H69" s="67"/>
      <c r="I69" s="73"/>
      <c r="J69" s="68"/>
      <c r="K69" s="87"/>
      <c r="L69" s="87"/>
      <c r="M69" s="67"/>
      <c r="N69" s="67"/>
      <c r="O69" s="67"/>
      <c r="P69" s="67"/>
      <c r="Q69" s="105"/>
      <c r="R69" s="6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</row>
    <row r="70" spans="1:37" ht="409.6">
      <c r="A70" s="76" t="s">
        <v>91</v>
      </c>
      <c r="B70" s="77" t="s">
        <v>56</v>
      </c>
      <c r="C70" s="76" t="s">
        <v>51</v>
      </c>
      <c r="D70" s="70"/>
      <c r="E70" s="75"/>
      <c r="F70" s="69"/>
      <c r="G70" s="88"/>
      <c r="H70" s="73"/>
      <c r="I70" s="73"/>
      <c r="J70" s="73"/>
      <c r="K70" s="88"/>
      <c r="L70" s="88"/>
      <c r="M70" s="73"/>
      <c r="N70" s="73"/>
      <c r="O70" s="73"/>
      <c r="P70" s="73"/>
      <c r="Q70" s="10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</row>
    <row r="71" spans="1:37" ht="409.6">
      <c r="A71" s="118" t="s">
        <v>52</v>
      </c>
      <c r="B71" s="119" t="s">
        <v>19</v>
      </c>
      <c r="C71" s="120" t="s">
        <v>55</v>
      </c>
      <c r="D71" s="121" t="s">
        <v>111</v>
      </c>
      <c r="E71" s="122">
        <v>1</v>
      </c>
      <c r="F71" s="123"/>
      <c r="G71" s="123"/>
      <c r="H71" s="123"/>
      <c r="I71" s="123"/>
      <c r="J71" s="123"/>
      <c r="K71" s="123"/>
      <c r="L71" s="124"/>
      <c r="M71" s="125"/>
      <c r="N71" s="125"/>
      <c r="O71" s="126"/>
      <c r="P71" s="127"/>
      <c r="Q71" s="10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</row>
    <row r="72" spans="1:37" ht="22.5">
      <c r="A72" s="118" t="s">
        <v>53</v>
      </c>
      <c r="B72" s="119" t="s">
        <v>19</v>
      </c>
      <c r="C72" s="120" t="s">
        <v>112</v>
      </c>
      <c r="D72" s="121" t="s">
        <v>54</v>
      </c>
      <c r="E72" s="122">
        <f>E71/8</f>
        <v>0.13</v>
      </c>
      <c r="F72" s="123"/>
      <c r="G72" s="123"/>
      <c r="H72" s="123"/>
      <c r="I72" s="123"/>
      <c r="J72" s="123"/>
      <c r="K72" s="123"/>
      <c r="L72" s="124"/>
      <c r="M72" s="125"/>
      <c r="N72" s="125"/>
      <c r="O72" s="126"/>
      <c r="P72" s="127"/>
      <c r="Q72" s="10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</row>
    <row r="73" spans="1:37" ht="409.6">
      <c r="A73" s="128"/>
      <c r="B73" s="129"/>
      <c r="C73" s="130"/>
      <c r="D73" s="131"/>
      <c r="E73" s="132"/>
      <c r="F73" s="133"/>
      <c r="G73" s="133"/>
      <c r="H73" s="133"/>
      <c r="I73" s="133"/>
      <c r="J73" s="133"/>
      <c r="K73" s="133"/>
      <c r="L73" s="134"/>
      <c r="M73" s="135"/>
      <c r="N73" s="135"/>
      <c r="O73" s="136"/>
      <c r="P73" s="137"/>
      <c r="Q73" s="10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</row>
    <row r="74" spans="1:37" ht="21" customHeight="1">
      <c r="A74" s="48"/>
      <c r="B74" s="48"/>
      <c r="C74" s="362" t="s">
        <v>76</v>
      </c>
      <c r="D74" s="363"/>
      <c r="E74" s="47"/>
      <c r="F74" s="47"/>
      <c r="G74" s="47"/>
      <c r="H74" s="47"/>
      <c r="I74" s="46"/>
      <c r="J74" s="46"/>
      <c r="K74" s="45"/>
      <c r="L74" s="44">
        <f>SUM(L17:L73)</f>
        <v>0</v>
      </c>
      <c r="M74" s="43">
        <f>SUM(M17:M73)</f>
        <v>0</v>
      </c>
      <c r="N74" s="43">
        <f>SUM(N17:N73)</f>
        <v>0</v>
      </c>
      <c r="O74" s="43">
        <f>SUM(O17:O73)</f>
        <v>0</v>
      </c>
      <c r="P74" s="43">
        <f>SUM(P17:P73)</f>
        <v>0</v>
      </c>
      <c r="R74" s="63"/>
      <c r="S74" s="63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</row>
    <row r="75" spans="1:37" ht="409.6">
      <c r="A75" s="61"/>
      <c r="B75" s="61"/>
      <c r="C75" s="6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66"/>
      <c r="R75" s="57"/>
      <c r="S75" s="57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</row>
    <row r="76" spans="1:37" ht="409.6">
      <c r="A76" s="61"/>
      <c r="B76" s="61"/>
      <c r="C76" s="6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66"/>
      <c r="R76" s="57"/>
      <c r="S76" s="57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</row>
    <row r="77" spans="1:37" ht="13.5">
      <c r="A77" s="59"/>
      <c r="B77" s="59"/>
      <c r="C77" s="10" t="s">
        <v>166</v>
      </c>
      <c r="D77" s="10"/>
      <c r="E77" s="99"/>
      <c r="F77" s="16"/>
      <c r="G77" s="16"/>
      <c r="H77" s="16"/>
      <c r="I77" s="16"/>
      <c r="J77" s="17" t="s">
        <v>107</v>
      </c>
      <c r="K77" s="16"/>
      <c r="L77" s="16"/>
      <c r="M77" s="16"/>
      <c r="N77" s="16"/>
      <c r="O77" s="16"/>
      <c r="P77" s="59"/>
      <c r="Q77" s="66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</row>
    <row r="78" spans="1:37" ht="409.6">
      <c r="A78" s="59"/>
      <c r="B78" s="59"/>
      <c r="C78" s="324" t="s">
        <v>57</v>
      </c>
      <c r="D78" s="324"/>
      <c r="E78" s="324"/>
      <c r="F78" s="10"/>
      <c r="G78" s="19"/>
      <c r="H78" s="19"/>
      <c r="I78" s="16"/>
      <c r="J78" s="20"/>
      <c r="K78" s="10"/>
      <c r="L78" s="10"/>
      <c r="M78" s="10"/>
      <c r="N78" s="10"/>
      <c r="O78" s="16"/>
      <c r="P78" s="59"/>
      <c r="Q78" s="66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</row>
    <row r="79" spans="1:37" ht="409.6">
      <c r="A79" s="59"/>
      <c r="B79" s="59"/>
      <c r="C79" s="325" t="s">
        <v>168</v>
      </c>
      <c r="D79" s="325"/>
      <c r="E79" s="325"/>
      <c r="F79" s="10"/>
      <c r="G79" s="16"/>
      <c r="H79" s="16"/>
      <c r="I79" s="16"/>
      <c r="J79" s="1"/>
      <c r="K79" s="10"/>
      <c r="L79" s="10"/>
      <c r="M79" s="10"/>
      <c r="N79" s="10"/>
      <c r="O79" s="16"/>
      <c r="P79" s="59"/>
      <c r="Q79" s="66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</row>
    <row r="80" spans="1:37" ht="409.6">
      <c r="A80" s="59"/>
      <c r="B80" s="59"/>
      <c r="C80" s="361"/>
      <c r="D80" s="361"/>
      <c r="E80" s="361"/>
      <c r="F80" s="16"/>
      <c r="G80" s="16"/>
      <c r="H80" s="16"/>
      <c r="I80" s="16"/>
      <c r="J80" s="1"/>
      <c r="K80" s="10"/>
      <c r="L80" s="18"/>
      <c r="M80" s="18"/>
      <c r="N80" s="18"/>
      <c r="O80" s="16" t="s">
        <v>146</v>
      </c>
      <c r="P80" s="59"/>
      <c r="Q80" s="66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</row>
    <row r="81" spans="1:37" ht="409.6">
      <c r="A81" s="42"/>
      <c r="B81" s="42"/>
      <c r="C81" s="16"/>
      <c r="D81" s="16"/>
      <c r="E81" s="16"/>
      <c r="F81" s="16"/>
      <c r="G81" s="16"/>
      <c r="H81" s="16"/>
      <c r="I81" s="16"/>
      <c r="J81" s="354" t="s">
        <v>108</v>
      </c>
      <c r="K81" s="354"/>
      <c r="L81" s="354"/>
      <c r="M81" s="354"/>
      <c r="N81" s="354"/>
      <c r="O81" s="16"/>
      <c r="P81" s="59"/>
      <c r="Q81" s="66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</row>
    <row r="82" spans="1:37" ht="409.6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66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</row>
    <row r="83" spans="1:37" ht="409.6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</row>
    <row r="84" spans="1:37" ht="409.6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</row>
    <row r="85" spans="1:37" ht="409.6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</row>
    <row r="86" spans="1:37" ht="409.6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</row>
    <row r="87" spans="1:37" ht="409.6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</row>
    <row r="88" spans="1:37" ht="409.6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</row>
    <row r="89" spans="1:37" ht="409.6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</row>
    <row r="90" spans="1:37" ht="409.6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</row>
    <row r="91" spans="1:37" ht="409.6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</row>
    <row r="92" spans="1:37" ht="409.6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</row>
    <row r="93" spans="1:37" ht="409.6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</row>
    <row r="94" spans="1:37" ht="409.6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</row>
    <row r="95" spans="1:37" ht="409.6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</row>
    <row r="96" spans="1:37" ht="409.6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</row>
    <row r="97" spans="1:37" ht="409.6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</row>
    <row r="98" spans="1:37" ht="409.6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</row>
    <row r="99" spans="1:37" ht="409.6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</row>
    <row r="100" spans="1:37" ht="409.6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</row>
    <row r="101" spans="1:37" ht="409.6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</row>
  </sheetData>
  <autoFilter ref="A15:R97"/>
  <mergeCells count="19">
    <mergeCell ref="J81:N81"/>
    <mergeCell ref="A2:P2"/>
    <mergeCell ref="A13:A14"/>
    <mergeCell ref="B13:B14"/>
    <mergeCell ref="C13:C14"/>
    <mergeCell ref="D13:D14"/>
    <mergeCell ref="E13:E14"/>
    <mergeCell ref="F13:K13"/>
    <mergeCell ref="C80:E80"/>
    <mergeCell ref="C78:E78"/>
    <mergeCell ref="C79:E79"/>
    <mergeCell ref="L13:P13"/>
    <mergeCell ref="M12:P12"/>
    <mergeCell ref="C74:D74"/>
    <mergeCell ref="A1:P1"/>
    <mergeCell ref="A3:P3"/>
    <mergeCell ref="A11:J11"/>
    <mergeCell ref="K11:L11"/>
    <mergeCell ref="N11:O11"/>
  </mergeCells>
  <conditionalFormatting sqref="P5:P10">
    <cfRule type="expression" priority="2" stopIfTrue="1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J77"/>
  <sheetViews>
    <sheetView topLeftCell="A22" workbookViewId="0">
      <selection activeCell="V27" sqref="V27"/>
    </sheetView>
  </sheetViews>
  <sheetFormatPr defaultRowHeight="12.75"/>
  <cols>
    <col min="3" max="3" width="57.85546875" customWidth="1"/>
    <col min="17" max="17" width="9.140625" style="105"/>
  </cols>
  <sheetData>
    <row r="1" spans="1:36" ht="15.75">
      <c r="A1" s="349" t="s">
        <v>119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101"/>
      <c r="R1" s="57"/>
      <c r="S1" s="57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</row>
    <row r="2" spans="1:36" ht="15.75">
      <c r="A2" s="355" t="s">
        <v>120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101"/>
      <c r="R2" s="57"/>
      <c r="S2" s="57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</row>
    <row r="3" spans="1:36">
      <c r="A3" s="350" t="s">
        <v>2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101"/>
      <c r="R3" s="57"/>
      <c r="S3" s="57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</row>
    <row r="4" spans="1:36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101"/>
      <c r="R4" s="57"/>
      <c r="S4" s="5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</row>
    <row r="5" spans="1:36">
      <c r="A5" s="55" t="s">
        <v>39</v>
      </c>
      <c r="B5" s="55"/>
      <c r="C5" s="58"/>
      <c r="D5" s="58"/>
      <c r="E5" s="58"/>
      <c r="F5" s="58"/>
      <c r="G5" s="58"/>
      <c r="H5" s="58"/>
      <c r="I5" s="58"/>
      <c r="J5" s="58"/>
      <c r="K5" s="58"/>
      <c r="L5" s="57"/>
      <c r="M5" s="57"/>
      <c r="N5" s="57"/>
      <c r="O5" s="57"/>
      <c r="P5" s="7"/>
      <c r="Q5" s="101"/>
      <c r="R5" s="57"/>
      <c r="S5" s="57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</row>
    <row r="6" spans="1:36">
      <c r="A6" s="55" t="s">
        <v>40</v>
      </c>
      <c r="B6" s="55"/>
      <c r="C6" s="58"/>
      <c r="D6" s="58"/>
      <c r="E6" s="58"/>
      <c r="F6" s="58"/>
      <c r="G6" s="58"/>
      <c r="H6" s="58"/>
      <c r="I6" s="58"/>
      <c r="J6" s="58"/>
      <c r="K6" s="58"/>
      <c r="L6" s="57"/>
      <c r="M6" s="57"/>
      <c r="N6" s="57"/>
      <c r="O6" s="57"/>
      <c r="P6" s="8"/>
      <c r="Q6" s="101"/>
      <c r="R6" s="57"/>
      <c r="S6" s="57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</row>
    <row r="7" spans="1:36" ht="18.75">
      <c r="A7" s="55" t="s">
        <v>10</v>
      </c>
      <c r="B7" s="55"/>
      <c r="C7" s="54"/>
      <c r="D7" s="54"/>
      <c r="E7" s="54"/>
      <c r="F7" s="54"/>
      <c r="G7" s="54"/>
      <c r="H7" s="54"/>
      <c r="I7" s="54"/>
      <c r="J7" s="54"/>
      <c r="K7" s="54"/>
      <c r="L7" s="56"/>
      <c r="M7" s="56"/>
      <c r="N7" s="56"/>
      <c r="O7" s="56"/>
      <c r="P7" s="9"/>
      <c r="Q7" s="101"/>
      <c r="R7" s="57"/>
      <c r="S7" s="57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</row>
    <row r="8" spans="1:36" ht="18.75">
      <c r="A8" s="55" t="s">
        <v>106</v>
      </c>
      <c r="B8" s="55"/>
      <c r="C8" s="54"/>
      <c r="D8" s="54"/>
      <c r="E8" s="54"/>
      <c r="F8" s="54"/>
      <c r="G8" s="54"/>
      <c r="H8" s="54"/>
      <c r="I8" s="54"/>
      <c r="J8" s="54"/>
      <c r="K8" s="54"/>
      <c r="L8" s="56"/>
      <c r="M8" s="56"/>
      <c r="N8" s="56"/>
      <c r="O8" s="56"/>
      <c r="P8" s="9"/>
      <c r="Q8" s="101"/>
      <c r="R8" s="57"/>
      <c r="S8" s="57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</row>
    <row r="9" spans="1:36" ht="18.75">
      <c r="A9" s="55" t="s">
        <v>11</v>
      </c>
      <c r="B9" s="55"/>
      <c r="C9" s="54"/>
      <c r="D9" s="54"/>
      <c r="E9" s="54"/>
      <c r="F9" s="54"/>
      <c r="G9" s="54"/>
      <c r="H9" s="54"/>
      <c r="I9" s="54"/>
      <c r="J9" s="54"/>
      <c r="K9" s="54"/>
      <c r="L9" s="56"/>
      <c r="M9" s="56"/>
      <c r="N9" s="56"/>
      <c r="O9" s="56"/>
      <c r="P9" s="9"/>
      <c r="Q9" s="101"/>
      <c r="R9" s="57"/>
      <c r="S9" s="57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</row>
    <row r="10" spans="1:36" ht="18.75">
      <c r="A10" s="55"/>
      <c r="B10" s="55"/>
      <c r="C10" s="54"/>
      <c r="D10" s="54"/>
      <c r="E10" s="54"/>
      <c r="F10" s="54"/>
      <c r="G10" s="54"/>
      <c r="H10" s="54"/>
      <c r="I10" s="54"/>
      <c r="J10" s="54"/>
      <c r="K10" s="54"/>
      <c r="L10" s="56"/>
      <c r="M10" s="56"/>
      <c r="N10" s="56"/>
      <c r="O10" s="56"/>
      <c r="P10" s="9"/>
      <c r="Q10" s="101"/>
      <c r="R10" s="57"/>
      <c r="S10" s="57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</row>
    <row r="11" spans="1:36">
      <c r="A11" s="351" t="s">
        <v>115</v>
      </c>
      <c r="B11" s="351"/>
      <c r="C11" s="351"/>
      <c r="D11" s="351"/>
      <c r="E11" s="351"/>
      <c r="F11" s="351"/>
      <c r="G11" s="351"/>
      <c r="H11" s="351"/>
      <c r="I11" s="351"/>
      <c r="J11" s="351"/>
      <c r="K11" s="352">
        <f>P68</f>
        <v>0</v>
      </c>
      <c r="L11" s="352"/>
      <c r="M11" s="53" t="s">
        <v>75</v>
      </c>
      <c r="N11" s="353"/>
      <c r="O11" s="353"/>
      <c r="P11" s="52"/>
      <c r="Q11" s="102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</row>
    <row r="12" spans="1:36">
      <c r="A12" s="49"/>
      <c r="B12" s="49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345" t="s">
        <v>131</v>
      </c>
      <c r="N12" s="345"/>
      <c r="O12" s="345"/>
      <c r="P12" s="345"/>
      <c r="Q12" s="102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</row>
    <row r="13" spans="1:36">
      <c r="A13" s="356" t="s">
        <v>9</v>
      </c>
      <c r="B13" s="356" t="s">
        <v>14</v>
      </c>
      <c r="C13" s="356" t="s">
        <v>64</v>
      </c>
      <c r="D13" s="356" t="s">
        <v>65</v>
      </c>
      <c r="E13" s="356" t="s">
        <v>1</v>
      </c>
      <c r="F13" s="358" t="s">
        <v>0</v>
      </c>
      <c r="G13" s="359"/>
      <c r="H13" s="359"/>
      <c r="I13" s="359"/>
      <c r="J13" s="359"/>
      <c r="K13" s="360"/>
      <c r="L13" s="358" t="s">
        <v>3</v>
      </c>
      <c r="M13" s="359"/>
      <c r="N13" s="359"/>
      <c r="O13" s="359"/>
      <c r="P13" s="360"/>
      <c r="Q13" s="103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</row>
    <row r="14" spans="1:36" ht="45">
      <c r="A14" s="357"/>
      <c r="B14" s="357"/>
      <c r="C14" s="357"/>
      <c r="D14" s="357"/>
      <c r="E14" s="357"/>
      <c r="F14" s="86" t="s">
        <v>66</v>
      </c>
      <c r="G14" s="86" t="s">
        <v>67</v>
      </c>
      <c r="H14" s="86" t="s">
        <v>68</v>
      </c>
      <c r="I14" s="86" t="s">
        <v>69</v>
      </c>
      <c r="J14" s="86" t="s">
        <v>70</v>
      </c>
      <c r="K14" s="86" t="s">
        <v>71</v>
      </c>
      <c r="L14" s="86" t="s">
        <v>72</v>
      </c>
      <c r="M14" s="86" t="s">
        <v>73</v>
      </c>
      <c r="N14" s="86" t="s">
        <v>69</v>
      </c>
      <c r="O14" s="86" t="s">
        <v>70</v>
      </c>
      <c r="P14" s="86" t="s">
        <v>74</v>
      </c>
      <c r="Q14" s="107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</row>
    <row r="15" spans="1:36">
      <c r="A15" s="85">
        <v>1</v>
      </c>
      <c r="B15" s="85">
        <v>2</v>
      </c>
      <c r="C15" s="85">
        <v>3</v>
      </c>
      <c r="D15" s="85">
        <v>4</v>
      </c>
      <c r="E15" s="85">
        <v>5</v>
      </c>
      <c r="F15" s="85">
        <v>6</v>
      </c>
      <c r="G15" s="85">
        <v>7</v>
      </c>
      <c r="H15" s="85">
        <v>8</v>
      </c>
      <c r="I15" s="85">
        <v>9</v>
      </c>
      <c r="J15" s="85">
        <v>10</v>
      </c>
      <c r="K15" s="85">
        <v>11</v>
      </c>
      <c r="L15" s="85">
        <v>12</v>
      </c>
      <c r="M15" s="85">
        <v>13</v>
      </c>
      <c r="N15" s="85">
        <v>14</v>
      </c>
      <c r="O15" s="85">
        <v>15</v>
      </c>
      <c r="P15" s="85">
        <v>16</v>
      </c>
      <c r="Q15" s="103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</row>
    <row r="16" spans="1:36">
      <c r="A16" s="84" t="s">
        <v>12</v>
      </c>
      <c r="B16" s="84" t="s">
        <v>13</v>
      </c>
      <c r="C16" s="84" t="s">
        <v>25</v>
      </c>
      <c r="D16" s="83"/>
      <c r="E16" s="82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104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</row>
    <row r="17" spans="1:36" ht="22.5">
      <c r="A17" s="72">
        <v>1</v>
      </c>
      <c r="B17" s="72" t="s">
        <v>19</v>
      </c>
      <c r="C17" s="71" t="s">
        <v>82</v>
      </c>
      <c r="D17" s="70" t="s">
        <v>109</v>
      </c>
      <c r="E17" s="79">
        <v>19.100000000000001</v>
      </c>
      <c r="F17" s="69"/>
      <c r="G17" s="88"/>
      <c r="H17" s="73"/>
      <c r="I17" s="73"/>
      <c r="J17" s="73"/>
      <c r="K17" s="88"/>
      <c r="L17" s="88"/>
      <c r="M17" s="73"/>
      <c r="N17" s="73"/>
      <c r="O17" s="73"/>
      <c r="P17" s="73"/>
      <c r="R17" s="57"/>
      <c r="S17" s="57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62"/>
    </row>
    <row r="18" spans="1:36">
      <c r="A18" s="72">
        <f t="shared" ref="A18:A24" si="0">A17+1</f>
        <v>2</v>
      </c>
      <c r="B18" s="72" t="s">
        <v>19</v>
      </c>
      <c r="C18" s="71" t="s">
        <v>41</v>
      </c>
      <c r="D18" s="70" t="s">
        <v>109</v>
      </c>
      <c r="E18" s="79">
        <v>19.100000000000001</v>
      </c>
      <c r="F18" s="69"/>
      <c r="G18" s="88"/>
      <c r="H18" s="73"/>
      <c r="I18" s="73"/>
      <c r="J18" s="73"/>
      <c r="K18" s="88"/>
      <c r="L18" s="88"/>
      <c r="M18" s="73"/>
      <c r="N18" s="73"/>
      <c r="O18" s="73"/>
      <c r="P18" s="73"/>
      <c r="R18" s="57"/>
      <c r="S18" s="57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62"/>
    </row>
    <row r="19" spans="1:36">
      <c r="A19" s="72">
        <f t="shared" si="0"/>
        <v>3</v>
      </c>
      <c r="B19" s="72" t="s">
        <v>19</v>
      </c>
      <c r="C19" s="71" t="s">
        <v>17</v>
      </c>
      <c r="D19" s="70" t="s">
        <v>109</v>
      </c>
      <c r="E19" s="79">
        <v>72.03</v>
      </c>
      <c r="F19" s="69"/>
      <c r="G19" s="88"/>
      <c r="H19" s="73"/>
      <c r="I19" s="73"/>
      <c r="J19" s="73"/>
      <c r="K19" s="88"/>
      <c r="L19" s="88"/>
      <c r="M19" s="73"/>
      <c r="N19" s="73"/>
      <c r="O19" s="73"/>
      <c r="P19" s="73"/>
      <c r="R19" s="57"/>
      <c r="S19" s="57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62"/>
    </row>
    <row r="20" spans="1:36">
      <c r="A20" s="72">
        <f t="shared" si="0"/>
        <v>4</v>
      </c>
      <c r="B20" s="72" t="s">
        <v>19</v>
      </c>
      <c r="C20" s="71" t="s">
        <v>61</v>
      </c>
      <c r="D20" s="70" t="s">
        <v>15</v>
      </c>
      <c r="E20" s="80">
        <v>2</v>
      </c>
      <c r="F20" s="69"/>
      <c r="G20" s="88"/>
      <c r="H20" s="73"/>
      <c r="I20" s="73"/>
      <c r="J20" s="69"/>
      <c r="K20" s="88"/>
      <c r="L20" s="88"/>
      <c r="M20" s="73"/>
      <c r="N20" s="73"/>
      <c r="O20" s="73"/>
      <c r="P20" s="73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62"/>
    </row>
    <row r="21" spans="1:36">
      <c r="A21" s="72">
        <f t="shared" si="0"/>
        <v>5</v>
      </c>
      <c r="B21" s="72" t="s">
        <v>19</v>
      </c>
      <c r="C21" s="71" t="s">
        <v>60</v>
      </c>
      <c r="D21" s="70" t="s">
        <v>35</v>
      </c>
      <c r="E21" s="79">
        <v>3</v>
      </c>
      <c r="F21" s="69"/>
      <c r="G21" s="88"/>
      <c r="H21" s="73"/>
      <c r="I21" s="73"/>
      <c r="J21" s="73"/>
      <c r="K21" s="88"/>
      <c r="L21" s="88"/>
      <c r="M21" s="73"/>
      <c r="N21" s="73"/>
      <c r="O21" s="73"/>
      <c r="P21" s="73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42"/>
    </row>
    <row r="22" spans="1:36">
      <c r="A22" s="72">
        <f t="shared" si="0"/>
        <v>6</v>
      </c>
      <c r="B22" s="72" t="s">
        <v>19</v>
      </c>
      <c r="C22" s="71" t="s">
        <v>81</v>
      </c>
      <c r="D22" s="70" t="s">
        <v>35</v>
      </c>
      <c r="E22" s="79">
        <v>1</v>
      </c>
      <c r="F22" s="69"/>
      <c r="G22" s="88"/>
      <c r="H22" s="73"/>
      <c r="I22" s="73"/>
      <c r="J22" s="73"/>
      <c r="K22" s="88"/>
      <c r="L22" s="88"/>
      <c r="M22" s="73"/>
      <c r="N22" s="73"/>
      <c r="O22" s="73"/>
      <c r="P22" s="73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2"/>
    </row>
    <row r="23" spans="1:36">
      <c r="A23" s="72">
        <f t="shared" si="0"/>
        <v>7</v>
      </c>
      <c r="B23" s="72" t="s">
        <v>19</v>
      </c>
      <c r="C23" s="71" t="s">
        <v>18</v>
      </c>
      <c r="D23" s="70" t="s">
        <v>109</v>
      </c>
      <c r="E23" s="79">
        <v>8.1</v>
      </c>
      <c r="F23" s="69"/>
      <c r="G23" s="88"/>
      <c r="H23" s="73"/>
      <c r="I23" s="73"/>
      <c r="J23" s="73"/>
      <c r="K23" s="88"/>
      <c r="L23" s="88"/>
      <c r="M23" s="73"/>
      <c r="N23" s="73"/>
      <c r="O23" s="73"/>
      <c r="P23" s="73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2"/>
    </row>
    <row r="24" spans="1:36">
      <c r="A24" s="72">
        <f t="shared" si="0"/>
        <v>8</v>
      </c>
      <c r="B24" s="72" t="s">
        <v>19</v>
      </c>
      <c r="C24" s="71" t="s">
        <v>26</v>
      </c>
      <c r="D24" s="70" t="s">
        <v>27</v>
      </c>
      <c r="E24" s="79">
        <v>1</v>
      </c>
      <c r="F24" s="69"/>
      <c r="G24" s="88"/>
      <c r="H24" s="73"/>
      <c r="I24" s="73"/>
      <c r="J24" s="73"/>
      <c r="K24" s="88"/>
      <c r="L24" s="88"/>
      <c r="M24" s="73"/>
      <c r="N24" s="73"/>
      <c r="O24" s="73"/>
      <c r="P24" s="73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2"/>
    </row>
    <row r="25" spans="1:36">
      <c r="A25" s="76" t="s">
        <v>22</v>
      </c>
      <c r="B25" s="77" t="s">
        <v>21</v>
      </c>
      <c r="C25" s="76" t="s">
        <v>20</v>
      </c>
      <c r="D25" s="70"/>
      <c r="E25" s="75"/>
      <c r="F25" s="69"/>
      <c r="G25" s="88"/>
      <c r="H25" s="73"/>
      <c r="I25" s="73"/>
      <c r="J25" s="73"/>
      <c r="K25" s="88"/>
      <c r="L25" s="88"/>
      <c r="M25" s="73"/>
      <c r="N25" s="73"/>
      <c r="O25" s="73"/>
      <c r="P25" s="73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</row>
    <row r="26" spans="1:36">
      <c r="A26" s="76"/>
      <c r="B26" s="77"/>
      <c r="C26" s="78" t="s">
        <v>23</v>
      </c>
      <c r="D26" s="70"/>
      <c r="E26" s="75"/>
      <c r="F26" s="69"/>
      <c r="G26" s="88"/>
      <c r="H26" s="73"/>
      <c r="I26" s="73"/>
      <c r="J26" s="73"/>
      <c r="K26" s="88"/>
      <c r="L26" s="88"/>
      <c r="M26" s="73"/>
      <c r="N26" s="73"/>
      <c r="O26" s="73"/>
      <c r="P26" s="73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</row>
    <row r="27" spans="1:36" ht="22.5">
      <c r="A27" s="72">
        <v>1</v>
      </c>
      <c r="B27" s="72" t="s">
        <v>19</v>
      </c>
      <c r="C27" s="71" t="s">
        <v>31</v>
      </c>
      <c r="D27" s="70" t="s">
        <v>29</v>
      </c>
      <c r="E27" s="79">
        <v>19.100000000000001</v>
      </c>
      <c r="F27" s="69"/>
      <c r="G27" s="92"/>
      <c r="H27" s="73"/>
      <c r="I27" s="73"/>
      <c r="J27" s="73"/>
      <c r="K27" s="88"/>
      <c r="L27" s="88"/>
      <c r="M27" s="73"/>
      <c r="N27" s="73"/>
      <c r="O27" s="73"/>
      <c r="P27" s="73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</row>
    <row r="28" spans="1:36" ht="13.5">
      <c r="A28" s="72">
        <f>A27+1</f>
        <v>2</v>
      </c>
      <c r="B28" s="72" t="s">
        <v>19</v>
      </c>
      <c r="C28" s="71" t="s">
        <v>30</v>
      </c>
      <c r="D28" s="70" t="s">
        <v>29</v>
      </c>
      <c r="E28" s="79">
        <v>19.100000000000001</v>
      </c>
      <c r="F28" s="69"/>
      <c r="G28" s="92"/>
      <c r="H28" s="73"/>
      <c r="I28" s="73"/>
      <c r="J28" s="73"/>
      <c r="K28" s="88"/>
      <c r="L28" s="88"/>
      <c r="M28" s="73"/>
      <c r="N28" s="73"/>
      <c r="O28" s="73"/>
      <c r="P28" s="73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</row>
    <row r="29" spans="1:36" ht="22.5">
      <c r="A29" s="72">
        <f>A28+1</f>
        <v>3</v>
      </c>
      <c r="B29" s="72" t="s">
        <v>19</v>
      </c>
      <c r="C29" s="71" t="s">
        <v>100</v>
      </c>
      <c r="D29" s="70" t="s">
        <v>109</v>
      </c>
      <c r="E29" s="79">
        <v>19.100000000000001</v>
      </c>
      <c r="F29" s="69"/>
      <c r="G29" s="92"/>
      <c r="H29" s="73"/>
      <c r="I29" s="73"/>
      <c r="J29" s="73"/>
      <c r="K29" s="88"/>
      <c r="L29" s="88"/>
      <c r="M29" s="73"/>
      <c r="N29" s="73"/>
      <c r="O29" s="73"/>
      <c r="P29" s="73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62"/>
    </row>
    <row r="30" spans="1:36" ht="22.5">
      <c r="A30" s="72">
        <f>A29+1</f>
        <v>4</v>
      </c>
      <c r="B30" s="72" t="s">
        <v>19</v>
      </c>
      <c r="C30" s="71" t="s">
        <v>89</v>
      </c>
      <c r="D30" s="70" t="s">
        <v>24</v>
      </c>
      <c r="E30" s="79">
        <v>19.100000000000001</v>
      </c>
      <c r="F30" s="69"/>
      <c r="G30" s="92"/>
      <c r="H30" s="73"/>
      <c r="I30" s="73"/>
      <c r="J30" s="73"/>
      <c r="K30" s="88"/>
      <c r="L30" s="88"/>
      <c r="M30" s="73"/>
      <c r="N30" s="73"/>
      <c r="O30" s="73"/>
      <c r="P30" s="73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</row>
    <row r="31" spans="1:36" ht="22.5">
      <c r="A31" s="72">
        <f>A30+1</f>
        <v>5</v>
      </c>
      <c r="B31" s="72" t="s">
        <v>19</v>
      </c>
      <c r="C31" s="71" t="s">
        <v>94</v>
      </c>
      <c r="D31" s="70" t="s">
        <v>24</v>
      </c>
      <c r="E31" s="79">
        <v>19.100000000000001</v>
      </c>
      <c r="F31" s="69"/>
      <c r="G31" s="92"/>
      <c r="H31" s="73"/>
      <c r="I31" s="73"/>
      <c r="J31" s="73"/>
      <c r="K31" s="88"/>
      <c r="L31" s="88"/>
      <c r="M31" s="73"/>
      <c r="N31" s="73"/>
      <c r="O31" s="73"/>
      <c r="P31" s="73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</row>
    <row r="32" spans="1:36">
      <c r="A32" s="76"/>
      <c r="B32" s="77"/>
      <c r="C32" s="78" t="s">
        <v>28</v>
      </c>
      <c r="D32" s="70"/>
      <c r="E32" s="75"/>
      <c r="F32" s="69"/>
      <c r="G32" s="88"/>
      <c r="H32" s="73"/>
      <c r="I32" s="73"/>
      <c r="J32" s="73"/>
      <c r="K32" s="88"/>
      <c r="L32" s="88"/>
      <c r="M32" s="73"/>
      <c r="N32" s="73"/>
      <c r="O32" s="73"/>
      <c r="P32" s="73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</row>
    <row r="33" spans="1:36" ht="22.5" customHeight="1">
      <c r="A33" s="72">
        <f>A31+1</f>
        <v>6</v>
      </c>
      <c r="B33" s="72" t="s">
        <v>19</v>
      </c>
      <c r="C33" s="71" t="s">
        <v>31</v>
      </c>
      <c r="D33" s="70" t="s">
        <v>29</v>
      </c>
      <c r="E33" s="79">
        <v>72.03</v>
      </c>
      <c r="F33" s="69"/>
      <c r="G33" s="92"/>
      <c r="H33" s="73"/>
      <c r="I33" s="73"/>
      <c r="J33" s="73"/>
      <c r="K33" s="88"/>
      <c r="L33" s="88"/>
      <c r="M33" s="73"/>
      <c r="N33" s="73"/>
      <c r="O33" s="73"/>
      <c r="P33" s="73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</row>
    <row r="34" spans="1:36" ht="22.5" customHeight="1">
      <c r="A34" s="72">
        <f>A33+1</f>
        <v>7</v>
      </c>
      <c r="B34" s="72" t="s">
        <v>19</v>
      </c>
      <c r="C34" s="71" t="s">
        <v>101</v>
      </c>
      <c r="D34" s="70" t="s">
        <v>109</v>
      </c>
      <c r="E34" s="79">
        <v>72.03</v>
      </c>
      <c r="F34" s="69"/>
      <c r="G34" s="92"/>
      <c r="H34" s="73"/>
      <c r="I34" s="73"/>
      <c r="J34" s="73"/>
      <c r="K34" s="88"/>
      <c r="L34" s="88"/>
      <c r="M34" s="73"/>
      <c r="N34" s="73"/>
      <c r="O34" s="73"/>
      <c r="P34" s="73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</row>
    <row r="35" spans="1:36" ht="22.5" customHeight="1">
      <c r="A35" s="72">
        <f>A34+1</f>
        <v>8</v>
      </c>
      <c r="B35" s="72" t="s">
        <v>19</v>
      </c>
      <c r="C35" s="71" t="s">
        <v>32</v>
      </c>
      <c r="D35" s="70" t="s">
        <v>24</v>
      </c>
      <c r="E35" s="79">
        <v>72.03</v>
      </c>
      <c r="F35" s="69"/>
      <c r="G35" s="92"/>
      <c r="H35" s="73"/>
      <c r="I35" s="73"/>
      <c r="J35" s="73"/>
      <c r="K35" s="88"/>
      <c r="L35" s="88"/>
      <c r="M35" s="73"/>
      <c r="N35" s="73"/>
      <c r="O35" s="73"/>
      <c r="P35" s="73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</row>
    <row r="36" spans="1:36" ht="22.5">
      <c r="A36" s="72">
        <f>A35+1</f>
        <v>9</v>
      </c>
      <c r="B36" s="72" t="s">
        <v>19</v>
      </c>
      <c r="C36" s="71" t="s">
        <v>78</v>
      </c>
      <c r="D36" s="70" t="s">
        <v>24</v>
      </c>
      <c r="E36" s="79">
        <v>67.23</v>
      </c>
      <c r="F36" s="69"/>
      <c r="G36" s="92"/>
      <c r="H36" s="73"/>
      <c r="I36" s="73"/>
      <c r="J36" s="73"/>
      <c r="K36" s="88"/>
      <c r="L36" s="88"/>
      <c r="M36" s="73"/>
      <c r="N36" s="73"/>
      <c r="O36" s="73"/>
      <c r="P36" s="73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</row>
    <row r="37" spans="1:36" ht="22.5">
      <c r="A37" s="72">
        <f>A36+1</f>
        <v>10</v>
      </c>
      <c r="B37" s="72" t="s">
        <v>19</v>
      </c>
      <c r="C37" s="71" t="s">
        <v>79</v>
      </c>
      <c r="D37" s="70" t="s">
        <v>24</v>
      </c>
      <c r="E37" s="79">
        <v>4.8</v>
      </c>
      <c r="F37" s="69"/>
      <c r="G37" s="92"/>
      <c r="H37" s="73"/>
      <c r="I37" s="73"/>
      <c r="J37" s="73"/>
      <c r="K37" s="88"/>
      <c r="L37" s="88"/>
      <c r="M37" s="73"/>
      <c r="N37" s="73"/>
      <c r="O37" s="73"/>
      <c r="P37" s="73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</row>
    <row r="38" spans="1:36">
      <c r="A38" s="76"/>
      <c r="B38" s="77"/>
      <c r="C38" s="78" t="s">
        <v>33</v>
      </c>
      <c r="D38" s="70"/>
      <c r="E38" s="75"/>
      <c r="F38" s="69"/>
      <c r="G38" s="88"/>
      <c r="H38" s="73"/>
      <c r="I38" s="73"/>
      <c r="J38" s="73"/>
      <c r="K38" s="88"/>
      <c r="L38" s="88"/>
      <c r="M38" s="73"/>
      <c r="N38" s="73"/>
      <c r="O38" s="73"/>
      <c r="P38" s="73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</row>
    <row r="39" spans="1:36" ht="15.75">
      <c r="A39" s="72">
        <f>A37+1</f>
        <v>11</v>
      </c>
      <c r="B39" s="72" t="s">
        <v>85</v>
      </c>
      <c r="C39" s="71" t="s">
        <v>86</v>
      </c>
      <c r="D39" s="70" t="s">
        <v>24</v>
      </c>
      <c r="E39" s="79">
        <v>19.100000000000001</v>
      </c>
      <c r="F39" s="69"/>
      <c r="G39" s="92"/>
      <c r="H39" s="73"/>
      <c r="I39" s="73"/>
      <c r="J39" s="73"/>
      <c r="K39" s="88"/>
      <c r="L39" s="88"/>
      <c r="M39" s="73"/>
      <c r="N39" s="73"/>
      <c r="O39" s="73"/>
      <c r="P39" s="73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</row>
    <row r="40" spans="1:36" ht="15.75">
      <c r="A40" s="72">
        <f>A39+1</f>
        <v>12</v>
      </c>
      <c r="B40" s="72" t="s">
        <v>85</v>
      </c>
      <c r="C40" s="71" t="s">
        <v>58</v>
      </c>
      <c r="D40" s="70" t="s">
        <v>24</v>
      </c>
      <c r="E40" s="79">
        <v>19.100000000000001</v>
      </c>
      <c r="F40" s="69"/>
      <c r="G40" s="92"/>
      <c r="H40" s="73"/>
      <c r="I40" s="73"/>
      <c r="J40" s="73"/>
      <c r="K40" s="88"/>
      <c r="L40" s="88"/>
      <c r="M40" s="73"/>
      <c r="N40" s="73"/>
      <c r="O40" s="73"/>
      <c r="P40" s="73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</row>
    <row r="41" spans="1:36">
      <c r="A41" s="72">
        <f>A40+1</f>
        <v>13</v>
      </c>
      <c r="B41" s="72" t="s">
        <v>85</v>
      </c>
      <c r="C41" s="71" t="s">
        <v>88</v>
      </c>
      <c r="D41" s="70" t="s">
        <v>16</v>
      </c>
      <c r="E41" s="79">
        <v>20.9</v>
      </c>
      <c r="F41" s="69"/>
      <c r="G41" s="92"/>
      <c r="H41" s="73"/>
      <c r="I41" s="73"/>
      <c r="J41" s="73"/>
      <c r="K41" s="88"/>
      <c r="L41" s="88"/>
      <c r="M41" s="73"/>
      <c r="N41" s="73"/>
      <c r="O41" s="73"/>
      <c r="P41" s="73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</row>
    <row r="42" spans="1:36">
      <c r="A42" s="76"/>
      <c r="B42" s="77"/>
      <c r="C42" s="78" t="s">
        <v>34</v>
      </c>
      <c r="D42" s="70"/>
      <c r="E42" s="75"/>
      <c r="F42" s="70"/>
      <c r="G42" s="88"/>
      <c r="H42" s="73"/>
      <c r="I42" s="73"/>
      <c r="J42" s="73"/>
      <c r="K42" s="88"/>
      <c r="L42" s="88"/>
      <c r="M42" s="73"/>
      <c r="N42" s="73"/>
      <c r="O42" s="73"/>
      <c r="P42" s="73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</row>
    <row r="43" spans="1:36" ht="24">
      <c r="A43" s="90">
        <f>A41+1</f>
        <v>14</v>
      </c>
      <c r="B43" s="90" t="s">
        <v>19</v>
      </c>
      <c r="C43" s="96" t="s">
        <v>118</v>
      </c>
      <c r="D43" s="90" t="s">
        <v>127</v>
      </c>
      <c r="E43" s="95">
        <v>2.5</v>
      </c>
      <c r="F43" s="92"/>
      <c r="G43" s="92"/>
      <c r="H43" s="91"/>
      <c r="I43" s="91"/>
      <c r="J43" s="91"/>
      <c r="K43" s="92"/>
      <c r="L43" s="92"/>
      <c r="M43" s="91"/>
      <c r="N43" s="91"/>
      <c r="O43" s="91"/>
      <c r="P43" s="91"/>
      <c r="Q43" s="89"/>
    </row>
    <row r="44" spans="1:36">
      <c r="A44" s="72">
        <f>A43+1</f>
        <v>15</v>
      </c>
      <c r="B44" s="72" t="s">
        <v>19</v>
      </c>
      <c r="C44" s="71" t="s">
        <v>36</v>
      </c>
      <c r="D44" s="70" t="s">
        <v>35</v>
      </c>
      <c r="E44" s="79">
        <v>1</v>
      </c>
      <c r="F44" s="69"/>
      <c r="G44" s="92"/>
      <c r="H44" s="73"/>
      <c r="I44" s="73"/>
      <c r="J44" s="73"/>
      <c r="K44" s="88"/>
      <c r="L44" s="88"/>
      <c r="M44" s="73"/>
      <c r="N44" s="73"/>
      <c r="O44" s="73"/>
      <c r="P44" s="73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</row>
    <row r="45" spans="1:36">
      <c r="A45" s="72">
        <f>A44+1</f>
        <v>16</v>
      </c>
      <c r="B45" s="72" t="s">
        <v>19</v>
      </c>
      <c r="C45" s="71" t="s">
        <v>102</v>
      </c>
      <c r="D45" s="70" t="s">
        <v>16</v>
      </c>
      <c r="E45" s="79">
        <v>5.5</v>
      </c>
      <c r="F45" s="69"/>
      <c r="G45" s="92"/>
      <c r="H45" s="73"/>
      <c r="I45" s="73"/>
      <c r="J45" s="73"/>
      <c r="K45" s="88"/>
      <c r="L45" s="88"/>
      <c r="M45" s="73"/>
      <c r="N45" s="73"/>
      <c r="O45" s="73"/>
      <c r="P45" s="73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</row>
    <row r="46" spans="1:36">
      <c r="A46" s="72">
        <f>A45+1</f>
        <v>17</v>
      </c>
      <c r="B46" s="72" t="s">
        <v>19</v>
      </c>
      <c r="C46" s="71" t="s">
        <v>90</v>
      </c>
      <c r="D46" s="70" t="s">
        <v>16</v>
      </c>
      <c r="E46" s="79">
        <v>5.5</v>
      </c>
      <c r="F46" s="69"/>
      <c r="G46" s="92"/>
      <c r="H46" s="73"/>
      <c r="I46" s="73"/>
      <c r="J46" s="73"/>
      <c r="K46" s="88"/>
      <c r="L46" s="88"/>
      <c r="M46" s="73"/>
      <c r="N46" s="73"/>
      <c r="O46" s="73"/>
      <c r="P46" s="73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</row>
    <row r="47" spans="1:36">
      <c r="A47" s="76"/>
      <c r="B47" s="77"/>
      <c r="C47" s="78" t="s">
        <v>37</v>
      </c>
      <c r="D47" s="70"/>
      <c r="E47" s="75"/>
      <c r="F47" s="69"/>
      <c r="G47" s="88"/>
      <c r="H47" s="73"/>
      <c r="I47" s="73"/>
      <c r="J47" s="73"/>
      <c r="K47" s="88"/>
      <c r="L47" s="88"/>
      <c r="M47" s="73"/>
      <c r="N47" s="73"/>
      <c r="O47" s="73"/>
      <c r="P47" s="73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</row>
    <row r="48" spans="1:36">
      <c r="A48" s="72">
        <f>A46+1</f>
        <v>18</v>
      </c>
      <c r="B48" s="72" t="s">
        <v>19</v>
      </c>
      <c r="C48" s="71" t="s">
        <v>103</v>
      </c>
      <c r="D48" s="70" t="s">
        <v>35</v>
      </c>
      <c r="E48" s="79">
        <v>1</v>
      </c>
      <c r="F48" s="69"/>
      <c r="G48" s="92"/>
      <c r="H48" s="73"/>
      <c r="I48" s="73"/>
      <c r="J48" s="73"/>
      <c r="K48" s="88"/>
      <c r="L48" s="88"/>
      <c r="M48" s="73"/>
      <c r="N48" s="73"/>
      <c r="O48" s="73"/>
      <c r="P48" s="73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</row>
    <row r="49" spans="1:36">
      <c r="A49" s="72">
        <f>A48+1</f>
        <v>19</v>
      </c>
      <c r="B49" s="72" t="s">
        <v>19</v>
      </c>
      <c r="C49" s="71" t="s">
        <v>104</v>
      </c>
      <c r="D49" s="70" t="s">
        <v>35</v>
      </c>
      <c r="E49" s="79">
        <v>1</v>
      </c>
      <c r="F49" s="69"/>
      <c r="G49" s="92"/>
      <c r="H49" s="73"/>
      <c r="I49" s="73"/>
      <c r="J49" s="73"/>
      <c r="K49" s="88"/>
      <c r="L49" s="88"/>
      <c r="M49" s="73"/>
      <c r="N49" s="73"/>
      <c r="O49" s="73"/>
      <c r="P49" s="73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</row>
    <row r="50" spans="1:36" ht="27.75" customHeight="1">
      <c r="A50" s="72">
        <f>A49+1</f>
        <v>20</v>
      </c>
      <c r="B50" s="72" t="s">
        <v>19</v>
      </c>
      <c r="C50" s="71" t="s">
        <v>38</v>
      </c>
      <c r="D50" s="70" t="s">
        <v>24</v>
      </c>
      <c r="E50" s="79">
        <v>0.9</v>
      </c>
      <c r="F50" s="69"/>
      <c r="G50" s="92"/>
      <c r="H50" s="73"/>
      <c r="I50" s="73"/>
      <c r="J50" s="73"/>
      <c r="K50" s="88"/>
      <c r="L50" s="88"/>
      <c r="M50" s="73"/>
      <c r="N50" s="73"/>
      <c r="O50" s="73"/>
      <c r="P50" s="73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</row>
    <row r="51" spans="1:36">
      <c r="A51" s="76"/>
      <c r="B51" s="77"/>
      <c r="C51" s="76" t="s">
        <v>62</v>
      </c>
      <c r="D51" s="70"/>
      <c r="E51" s="75"/>
      <c r="F51" s="69"/>
      <c r="G51" s="88"/>
      <c r="H51" s="73"/>
      <c r="I51" s="73"/>
      <c r="J51" s="73"/>
      <c r="K51" s="88"/>
      <c r="L51" s="88"/>
      <c r="M51" s="73"/>
      <c r="N51" s="73"/>
      <c r="O51" s="73"/>
      <c r="P51" s="73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42"/>
    </row>
    <row r="52" spans="1:36" ht="22.5">
      <c r="A52" s="72">
        <f>A50+1</f>
        <v>21</v>
      </c>
      <c r="B52" s="72" t="s">
        <v>19</v>
      </c>
      <c r="C52" s="71" t="s">
        <v>63</v>
      </c>
      <c r="D52" s="70" t="s">
        <v>15</v>
      </c>
      <c r="E52" s="79">
        <v>1</v>
      </c>
      <c r="F52" s="69"/>
      <c r="G52" s="92"/>
      <c r="H52" s="73"/>
      <c r="I52" s="73"/>
      <c r="J52" s="73"/>
      <c r="K52" s="88"/>
      <c r="L52" s="88"/>
      <c r="M52" s="73"/>
      <c r="N52" s="73"/>
      <c r="O52" s="73"/>
      <c r="P52" s="73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</row>
    <row r="53" spans="1:36">
      <c r="A53" s="76" t="s">
        <v>80</v>
      </c>
      <c r="B53" s="77" t="s">
        <v>44</v>
      </c>
      <c r="C53" s="76" t="s">
        <v>49</v>
      </c>
      <c r="D53" s="70"/>
      <c r="E53" s="75"/>
      <c r="F53" s="69"/>
      <c r="G53" s="88"/>
      <c r="H53" s="73"/>
      <c r="I53" s="73"/>
      <c r="J53" s="73"/>
      <c r="K53" s="88"/>
      <c r="L53" s="88"/>
      <c r="M53" s="73"/>
      <c r="N53" s="73"/>
      <c r="O53" s="73"/>
      <c r="P53" s="73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42"/>
    </row>
    <row r="54" spans="1:36">
      <c r="A54" s="72">
        <v>1</v>
      </c>
      <c r="B54" s="72" t="s">
        <v>19</v>
      </c>
      <c r="C54" s="71" t="s">
        <v>45</v>
      </c>
      <c r="D54" s="70" t="s">
        <v>16</v>
      </c>
      <c r="E54" s="80">
        <v>26</v>
      </c>
      <c r="F54" s="68"/>
      <c r="G54" s="92"/>
      <c r="H54" s="67"/>
      <c r="I54" s="73"/>
      <c r="J54" s="68"/>
      <c r="K54" s="87"/>
      <c r="L54" s="87"/>
      <c r="M54" s="67"/>
      <c r="N54" s="67"/>
      <c r="O54" s="67"/>
      <c r="P54" s="67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42"/>
    </row>
    <row r="55" spans="1:36">
      <c r="A55" s="72">
        <f t="shared" ref="A55:A63" si="1">A54+1</f>
        <v>2</v>
      </c>
      <c r="B55" s="72" t="s">
        <v>19</v>
      </c>
      <c r="C55" s="71" t="s">
        <v>46</v>
      </c>
      <c r="D55" s="70" t="s">
        <v>16</v>
      </c>
      <c r="E55" s="80">
        <v>29</v>
      </c>
      <c r="F55" s="68"/>
      <c r="G55" s="92"/>
      <c r="H55" s="67"/>
      <c r="I55" s="73"/>
      <c r="J55" s="68"/>
      <c r="K55" s="87"/>
      <c r="L55" s="87"/>
      <c r="M55" s="67"/>
      <c r="N55" s="67"/>
      <c r="O55" s="67"/>
      <c r="P55" s="67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42"/>
    </row>
    <row r="56" spans="1:36">
      <c r="A56" s="72">
        <f t="shared" si="1"/>
        <v>3</v>
      </c>
      <c r="B56" s="72" t="s">
        <v>19</v>
      </c>
      <c r="C56" s="71" t="s">
        <v>48</v>
      </c>
      <c r="D56" s="70" t="s">
        <v>16</v>
      </c>
      <c r="E56" s="80">
        <v>13</v>
      </c>
      <c r="F56" s="68"/>
      <c r="G56" s="92"/>
      <c r="H56" s="67"/>
      <c r="I56" s="73"/>
      <c r="J56" s="68"/>
      <c r="K56" s="87"/>
      <c r="L56" s="87"/>
      <c r="M56" s="67"/>
      <c r="N56" s="67"/>
      <c r="O56" s="67"/>
      <c r="P56" s="67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42"/>
    </row>
    <row r="57" spans="1:36" ht="409.6">
      <c r="A57" s="72">
        <f t="shared" si="1"/>
        <v>4</v>
      </c>
      <c r="B57" s="72" t="s">
        <v>19</v>
      </c>
      <c r="C57" s="71" t="s">
        <v>47</v>
      </c>
      <c r="D57" s="70" t="s">
        <v>15</v>
      </c>
      <c r="E57" s="80">
        <v>15</v>
      </c>
      <c r="F57" s="68"/>
      <c r="G57" s="92"/>
      <c r="H57" s="67"/>
      <c r="I57" s="73"/>
      <c r="J57" s="68"/>
      <c r="K57" s="87"/>
      <c r="L57" s="87"/>
      <c r="M57" s="67"/>
      <c r="N57" s="67"/>
      <c r="O57" s="67"/>
      <c r="P57" s="67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</row>
    <row r="58" spans="1:36" ht="409.6">
      <c r="A58" s="72">
        <f t="shared" si="1"/>
        <v>5</v>
      </c>
      <c r="B58" s="72" t="s">
        <v>19</v>
      </c>
      <c r="C58" s="71" t="s">
        <v>125</v>
      </c>
      <c r="D58" s="70" t="s">
        <v>15</v>
      </c>
      <c r="E58" s="79">
        <v>15</v>
      </c>
      <c r="F58" s="68"/>
      <c r="G58" s="92"/>
      <c r="H58" s="67"/>
      <c r="I58" s="73"/>
      <c r="J58" s="68"/>
      <c r="K58" s="87"/>
      <c r="L58" s="87"/>
      <c r="M58" s="67"/>
      <c r="N58" s="67"/>
      <c r="O58" s="67"/>
      <c r="P58" s="67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42"/>
    </row>
    <row r="59" spans="1:36" ht="409.6">
      <c r="A59" s="72">
        <f t="shared" si="1"/>
        <v>6</v>
      </c>
      <c r="B59" s="72" t="s">
        <v>19</v>
      </c>
      <c r="C59" s="71" t="s">
        <v>124</v>
      </c>
      <c r="D59" s="70" t="s">
        <v>15</v>
      </c>
      <c r="E59" s="79">
        <v>1</v>
      </c>
      <c r="F59" s="68"/>
      <c r="G59" s="92"/>
      <c r="H59" s="67"/>
      <c r="I59" s="73"/>
      <c r="J59" s="68"/>
      <c r="K59" s="87"/>
      <c r="L59" s="87"/>
      <c r="M59" s="67"/>
      <c r="N59" s="67"/>
      <c r="O59" s="67"/>
      <c r="P59" s="67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</row>
    <row r="60" spans="1:36" ht="409.6">
      <c r="A60" s="72">
        <f t="shared" si="1"/>
        <v>7</v>
      </c>
      <c r="B60" s="72" t="s">
        <v>19</v>
      </c>
      <c r="C60" s="71" t="s">
        <v>123</v>
      </c>
      <c r="D60" s="70" t="s">
        <v>15</v>
      </c>
      <c r="E60" s="79">
        <v>1</v>
      </c>
      <c r="F60" s="68"/>
      <c r="G60" s="92"/>
      <c r="H60" s="67"/>
      <c r="I60" s="73"/>
      <c r="J60" s="68"/>
      <c r="K60" s="87"/>
      <c r="L60" s="87"/>
      <c r="M60" s="67"/>
      <c r="N60" s="67"/>
      <c r="O60" s="67"/>
      <c r="P60" s="67"/>
      <c r="R60" s="6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</row>
    <row r="61" spans="1:36" ht="409.6">
      <c r="A61" s="72">
        <f t="shared" si="1"/>
        <v>8</v>
      </c>
      <c r="B61" s="72" t="s">
        <v>19</v>
      </c>
      <c r="C61" s="74" t="s">
        <v>122</v>
      </c>
      <c r="D61" s="70" t="s">
        <v>15</v>
      </c>
      <c r="E61" s="79">
        <v>15</v>
      </c>
      <c r="F61" s="68"/>
      <c r="G61" s="92"/>
      <c r="H61" s="67"/>
      <c r="I61" s="73"/>
      <c r="J61" s="73"/>
      <c r="K61" s="88"/>
      <c r="L61" s="88"/>
      <c r="M61" s="73"/>
      <c r="N61" s="73"/>
      <c r="O61" s="73"/>
      <c r="P61" s="73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</row>
    <row r="62" spans="1:36" ht="22.5">
      <c r="A62" s="72">
        <f t="shared" si="1"/>
        <v>9</v>
      </c>
      <c r="B62" s="72" t="s">
        <v>19</v>
      </c>
      <c r="C62" s="71" t="s">
        <v>93</v>
      </c>
      <c r="D62" s="70" t="s">
        <v>15</v>
      </c>
      <c r="E62" s="80">
        <v>2</v>
      </c>
      <c r="F62" s="68"/>
      <c r="G62" s="92"/>
      <c r="H62" s="67"/>
      <c r="I62" s="73"/>
      <c r="J62" s="68"/>
      <c r="K62" s="87"/>
      <c r="L62" s="87"/>
      <c r="M62" s="67"/>
      <c r="N62" s="67"/>
      <c r="O62" s="67"/>
      <c r="P62" s="67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</row>
    <row r="63" spans="1:36" ht="409.6">
      <c r="A63" s="72">
        <f t="shared" si="1"/>
        <v>10</v>
      </c>
      <c r="B63" s="72" t="s">
        <v>19</v>
      </c>
      <c r="C63" s="71" t="s">
        <v>43</v>
      </c>
      <c r="D63" s="70" t="s">
        <v>35</v>
      </c>
      <c r="E63" s="79">
        <v>1</v>
      </c>
      <c r="F63" s="68"/>
      <c r="G63" s="87"/>
      <c r="H63" s="67"/>
      <c r="I63" s="73"/>
      <c r="J63" s="68"/>
      <c r="K63" s="87"/>
      <c r="L63" s="87"/>
      <c r="M63" s="67"/>
      <c r="N63" s="67"/>
      <c r="O63" s="67"/>
      <c r="P63" s="67"/>
      <c r="R63" s="6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</row>
    <row r="64" spans="1:36" ht="409.6">
      <c r="A64" s="76" t="s">
        <v>91</v>
      </c>
      <c r="B64" s="77" t="s">
        <v>56</v>
      </c>
      <c r="C64" s="76" t="s">
        <v>51</v>
      </c>
      <c r="D64" s="70"/>
      <c r="E64" s="75"/>
      <c r="F64" s="69"/>
      <c r="G64" s="88"/>
      <c r="H64" s="73"/>
      <c r="I64" s="73"/>
      <c r="J64" s="73"/>
      <c r="K64" s="88"/>
      <c r="L64" s="88"/>
      <c r="M64" s="73"/>
      <c r="N64" s="73"/>
      <c r="O64" s="73"/>
      <c r="P64" s="73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</row>
    <row r="65" spans="1:36" ht="409.6">
      <c r="A65" s="118" t="s">
        <v>52</v>
      </c>
      <c r="B65" s="119" t="s">
        <v>19</v>
      </c>
      <c r="C65" s="120" t="s">
        <v>55</v>
      </c>
      <c r="D65" s="121" t="s">
        <v>111</v>
      </c>
      <c r="E65" s="122">
        <v>1</v>
      </c>
      <c r="F65" s="123"/>
      <c r="G65" s="123"/>
      <c r="H65" s="123"/>
      <c r="I65" s="123"/>
      <c r="J65" s="123"/>
      <c r="K65" s="123"/>
      <c r="L65" s="124"/>
      <c r="M65" s="125"/>
      <c r="N65" s="125"/>
      <c r="O65" s="126"/>
      <c r="P65" s="127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</row>
    <row r="66" spans="1:36" ht="22.5">
      <c r="A66" s="118" t="s">
        <v>53</v>
      </c>
      <c r="B66" s="119" t="s">
        <v>19</v>
      </c>
      <c r="C66" s="120" t="s">
        <v>112</v>
      </c>
      <c r="D66" s="121" t="s">
        <v>54</v>
      </c>
      <c r="E66" s="122">
        <v>0.13</v>
      </c>
      <c r="F66" s="123"/>
      <c r="G66" s="123"/>
      <c r="H66" s="123"/>
      <c r="I66" s="123"/>
      <c r="J66" s="123"/>
      <c r="K66" s="123"/>
      <c r="L66" s="124"/>
      <c r="M66" s="125"/>
      <c r="N66" s="125"/>
      <c r="O66" s="126"/>
      <c r="P66" s="127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</row>
    <row r="67" spans="1:36" ht="409.6">
      <c r="A67" s="128"/>
      <c r="B67" s="129"/>
      <c r="C67" s="130"/>
      <c r="D67" s="131"/>
      <c r="E67" s="132"/>
      <c r="F67" s="133"/>
      <c r="G67" s="133"/>
      <c r="H67" s="133"/>
      <c r="I67" s="133"/>
      <c r="J67" s="133"/>
      <c r="K67" s="133"/>
      <c r="L67" s="134"/>
      <c r="M67" s="135"/>
      <c r="N67" s="135"/>
      <c r="O67" s="136"/>
      <c r="P67" s="137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</row>
    <row r="68" spans="1:36" ht="409.6">
      <c r="A68" s="48"/>
      <c r="B68" s="48"/>
      <c r="C68" s="362" t="s">
        <v>76</v>
      </c>
      <c r="D68" s="363"/>
      <c r="E68" s="47"/>
      <c r="F68" s="47"/>
      <c r="G68" s="47"/>
      <c r="H68" s="47"/>
      <c r="I68" s="46"/>
      <c r="J68" s="46"/>
      <c r="K68" s="45"/>
      <c r="L68" s="44">
        <f>SUM(L17:L67)</f>
        <v>0</v>
      </c>
      <c r="M68" s="43">
        <f>SUM(M17:M67)</f>
        <v>0</v>
      </c>
      <c r="N68" s="43">
        <f>SUM(N17:N67)</f>
        <v>0</v>
      </c>
      <c r="O68" s="43">
        <f>SUM(O17:O67)</f>
        <v>0</v>
      </c>
      <c r="P68" s="43">
        <f>SUM(P17:P67)</f>
        <v>0</v>
      </c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62"/>
    </row>
    <row r="69" spans="1:36" ht="409.6">
      <c r="A69" s="61"/>
      <c r="B69" s="61"/>
      <c r="C69" s="6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R69" s="6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</row>
    <row r="70" spans="1:36" ht="13.5">
      <c r="A70" s="59"/>
      <c r="B70" s="59"/>
      <c r="C70" s="10" t="s">
        <v>166</v>
      </c>
      <c r="D70" s="10"/>
      <c r="E70" s="99"/>
      <c r="F70" s="16"/>
      <c r="G70" s="16"/>
      <c r="H70" s="16"/>
      <c r="I70" s="16"/>
      <c r="J70" s="17" t="s">
        <v>107</v>
      </c>
      <c r="K70" s="16"/>
      <c r="L70" s="16"/>
      <c r="M70" s="16"/>
      <c r="N70" s="16"/>
      <c r="O70" s="16"/>
      <c r="P70" s="59"/>
      <c r="Q70" s="106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</row>
    <row r="71" spans="1:36" ht="409.6">
      <c r="A71" s="59"/>
      <c r="B71" s="59"/>
      <c r="C71" s="324" t="s">
        <v>57</v>
      </c>
      <c r="D71" s="324"/>
      <c r="E71" s="324"/>
      <c r="F71" s="10"/>
      <c r="G71" s="19"/>
      <c r="H71" s="19"/>
      <c r="I71" s="16"/>
      <c r="J71" s="20"/>
      <c r="K71" s="10"/>
      <c r="L71" s="10"/>
      <c r="M71" s="10"/>
      <c r="N71" s="10"/>
      <c r="O71" s="16"/>
      <c r="P71" s="59"/>
      <c r="Q71" s="106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</row>
    <row r="72" spans="1:36" ht="409.6">
      <c r="A72" s="59"/>
      <c r="B72" s="59"/>
      <c r="C72" s="325" t="s">
        <v>168</v>
      </c>
      <c r="D72" s="325"/>
      <c r="E72" s="325"/>
      <c r="F72" s="10"/>
      <c r="G72" s="16"/>
      <c r="H72" s="16"/>
      <c r="I72" s="16"/>
      <c r="J72" s="1"/>
      <c r="K72" s="10"/>
      <c r="L72" s="10"/>
      <c r="M72" s="10"/>
      <c r="N72" s="10"/>
      <c r="O72" s="16"/>
      <c r="P72" s="59"/>
      <c r="Q72" s="106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</row>
    <row r="73" spans="1:36" ht="409.6">
      <c r="A73" s="59"/>
      <c r="B73" s="59"/>
      <c r="C73" s="361"/>
      <c r="D73" s="361"/>
      <c r="E73" s="361"/>
      <c r="F73" s="16"/>
      <c r="G73" s="16"/>
      <c r="H73" s="16"/>
      <c r="I73" s="16"/>
      <c r="J73" s="1"/>
      <c r="K73" s="10"/>
      <c r="L73" s="18"/>
      <c r="M73" s="18"/>
      <c r="N73" s="18"/>
      <c r="O73" s="16" t="s">
        <v>146</v>
      </c>
      <c r="P73" s="59"/>
      <c r="Q73" s="106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</row>
    <row r="74" spans="1:36" ht="409.6">
      <c r="A74" s="42"/>
      <c r="B74" s="42"/>
      <c r="C74" s="16"/>
      <c r="D74" s="16"/>
      <c r="E74" s="16"/>
      <c r="F74" s="16"/>
      <c r="G74" s="16"/>
      <c r="H74" s="16"/>
      <c r="I74" s="16"/>
      <c r="J74" s="354" t="s">
        <v>108</v>
      </c>
      <c r="K74" s="354"/>
      <c r="L74" s="354"/>
      <c r="M74" s="354"/>
      <c r="N74" s="354"/>
      <c r="O74" s="16"/>
      <c r="P74" s="59"/>
      <c r="Q74" s="104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</row>
    <row r="75" spans="1:36" ht="409.6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104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</row>
    <row r="76" spans="1:36" ht="409.6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104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</row>
    <row r="77" spans="1:36" ht="409.6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104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</row>
  </sheetData>
  <autoFilter ref="A15:R77"/>
  <mergeCells count="19">
    <mergeCell ref="J74:N74"/>
    <mergeCell ref="A2:P2"/>
    <mergeCell ref="A13:A14"/>
    <mergeCell ref="B13:B14"/>
    <mergeCell ref="C13:C14"/>
    <mergeCell ref="D13:D14"/>
    <mergeCell ref="E13:E14"/>
    <mergeCell ref="F13:K13"/>
    <mergeCell ref="C73:E73"/>
    <mergeCell ref="C71:E71"/>
    <mergeCell ref="C72:E72"/>
    <mergeCell ref="L13:P13"/>
    <mergeCell ref="M12:P12"/>
    <mergeCell ref="C68:D68"/>
    <mergeCell ref="A1:P1"/>
    <mergeCell ref="A3:P3"/>
    <mergeCell ref="A11:J11"/>
    <mergeCell ref="K11:L11"/>
    <mergeCell ref="N11:O11"/>
  </mergeCells>
  <conditionalFormatting sqref="P5:P10">
    <cfRule type="expression" priority="2" stopIfTrue="1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E95"/>
  <sheetViews>
    <sheetView workbookViewId="0">
      <selection activeCell="I69" sqref="I69"/>
    </sheetView>
  </sheetViews>
  <sheetFormatPr defaultRowHeight="12.75"/>
  <cols>
    <col min="1" max="1" width="9.140625" style="145"/>
    <col min="2" max="2" width="9.140625" style="145" customWidth="1"/>
    <col min="3" max="3" width="40.140625" style="145" customWidth="1"/>
    <col min="4" max="17" width="9.140625" style="145"/>
    <col min="18" max="18" width="10" style="145" bestFit="1" customWidth="1"/>
    <col min="19" max="257" width="9.140625" style="145"/>
    <col min="258" max="258" width="9.140625" style="145" customWidth="1"/>
    <col min="259" max="259" width="40.140625" style="145" customWidth="1"/>
    <col min="260" max="273" width="9.140625" style="145"/>
    <col min="274" max="274" width="10" style="145" bestFit="1" customWidth="1"/>
    <col min="275" max="513" width="9.140625" style="145"/>
    <col min="514" max="514" width="9.140625" style="145" customWidth="1"/>
    <col min="515" max="515" width="40.140625" style="145" customWidth="1"/>
    <col min="516" max="529" width="9.140625" style="145"/>
    <col min="530" max="530" width="10" style="145" bestFit="1" customWidth="1"/>
    <col min="531" max="769" width="9.140625" style="145"/>
    <col min="770" max="770" width="9.140625" style="145" customWidth="1"/>
    <col min="771" max="771" width="40.140625" style="145" customWidth="1"/>
    <col min="772" max="785" width="9.140625" style="145"/>
    <col min="786" max="786" width="10" style="145" bestFit="1" customWidth="1"/>
    <col min="787" max="1025" width="9.140625" style="145"/>
    <col min="1026" max="1026" width="9.140625" style="145" customWidth="1"/>
    <col min="1027" max="1027" width="40.140625" style="145" customWidth="1"/>
    <col min="1028" max="1041" width="9.140625" style="145"/>
    <col min="1042" max="1042" width="10" style="145" bestFit="1" customWidth="1"/>
    <col min="1043" max="1281" width="9.140625" style="145"/>
    <col min="1282" max="1282" width="9.140625" style="145" customWidth="1"/>
    <col min="1283" max="1283" width="40.140625" style="145" customWidth="1"/>
    <col min="1284" max="1297" width="9.140625" style="145"/>
    <col min="1298" max="1298" width="10" style="145" bestFit="1" customWidth="1"/>
    <col min="1299" max="1537" width="9.140625" style="145"/>
    <col min="1538" max="1538" width="9.140625" style="145" customWidth="1"/>
    <col min="1539" max="1539" width="40.140625" style="145" customWidth="1"/>
    <col min="1540" max="1553" width="9.140625" style="145"/>
    <col min="1554" max="1554" width="10" style="145" bestFit="1" customWidth="1"/>
    <col min="1555" max="1793" width="9.140625" style="145"/>
    <col min="1794" max="1794" width="9.140625" style="145" customWidth="1"/>
    <col min="1795" max="1795" width="40.140625" style="145" customWidth="1"/>
    <col min="1796" max="1809" width="9.140625" style="145"/>
    <col min="1810" max="1810" width="10" style="145" bestFit="1" customWidth="1"/>
    <col min="1811" max="2049" width="9.140625" style="145"/>
    <col min="2050" max="2050" width="9.140625" style="145" customWidth="1"/>
    <col min="2051" max="2051" width="40.140625" style="145" customWidth="1"/>
    <col min="2052" max="2065" width="9.140625" style="145"/>
    <col min="2066" max="2066" width="10" style="145" bestFit="1" customWidth="1"/>
    <col min="2067" max="2305" width="9.140625" style="145"/>
    <col min="2306" max="2306" width="9.140625" style="145" customWidth="1"/>
    <col min="2307" max="2307" width="40.140625" style="145" customWidth="1"/>
    <col min="2308" max="2321" width="9.140625" style="145"/>
    <col min="2322" max="2322" width="10" style="145" bestFit="1" customWidth="1"/>
    <col min="2323" max="2561" width="9.140625" style="145"/>
    <col min="2562" max="2562" width="9.140625" style="145" customWidth="1"/>
    <col min="2563" max="2563" width="40.140625" style="145" customWidth="1"/>
    <col min="2564" max="2577" width="9.140625" style="145"/>
    <col min="2578" max="2578" width="10" style="145" bestFit="1" customWidth="1"/>
    <col min="2579" max="2817" width="9.140625" style="145"/>
    <col min="2818" max="2818" width="9.140625" style="145" customWidth="1"/>
    <col min="2819" max="2819" width="40.140625" style="145" customWidth="1"/>
    <col min="2820" max="2833" width="9.140625" style="145"/>
    <col min="2834" max="2834" width="10" style="145" bestFit="1" customWidth="1"/>
    <col min="2835" max="3073" width="9.140625" style="145"/>
    <col min="3074" max="3074" width="9.140625" style="145" customWidth="1"/>
    <col min="3075" max="3075" width="40.140625" style="145" customWidth="1"/>
    <col min="3076" max="3089" width="9.140625" style="145"/>
    <col min="3090" max="3090" width="10" style="145" bestFit="1" customWidth="1"/>
    <col min="3091" max="3329" width="9.140625" style="145"/>
    <col min="3330" max="3330" width="9.140625" style="145" customWidth="1"/>
    <col min="3331" max="3331" width="40.140625" style="145" customWidth="1"/>
    <col min="3332" max="3345" width="9.140625" style="145"/>
    <col min="3346" max="3346" width="10" style="145" bestFit="1" customWidth="1"/>
    <col min="3347" max="3585" width="9.140625" style="145"/>
    <col min="3586" max="3586" width="9.140625" style="145" customWidth="1"/>
    <col min="3587" max="3587" width="40.140625" style="145" customWidth="1"/>
    <col min="3588" max="3601" width="9.140625" style="145"/>
    <col min="3602" max="3602" width="10" style="145" bestFit="1" customWidth="1"/>
    <col min="3603" max="3841" width="9.140625" style="145"/>
    <col min="3842" max="3842" width="9.140625" style="145" customWidth="1"/>
    <col min="3843" max="3843" width="40.140625" style="145" customWidth="1"/>
    <col min="3844" max="3857" width="9.140625" style="145"/>
    <col min="3858" max="3858" width="10" style="145" bestFit="1" customWidth="1"/>
    <col min="3859" max="4097" width="9.140625" style="145"/>
    <col min="4098" max="4098" width="9.140625" style="145" customWidth="1"/>
    <col min="4099" max="4099" width="40.140625" style="145" customWidth="1"/>
    <col min="4100" max="4113" width="9.140625" style="145"/>
    <col min="4114" max="4114" width="10" style="145" bestFit="1" customWidth="1"/>
    <col min="4115" max="4353" width="9.140625" style="145"/>
    <col min="4354" max="4354" width="9.140625" style="145" customWidth="1"/>
    <col min="4355" max="4355" width="40.140625" style="145" customWidth="1"/>
    <col min="4356" max="4369" width="9.140625" style="145"/>
    <col min="4370" max="4370" width="10" style="145" bestFit="1" customWidth="1"/>
    <col min="4371" max="4609" width="9.140625" style="145"/>
    <col min="4610" max="4610" width="9.140625" style="145" customWidth="1"/>
    <col min="4611" max="4611" width="40.140625" style="145" customWidth="1"/>
    <col min="4612" max="4625" width="9.140625" style="145"/>
    <col min="4626" max="4626" width="10" style="145" bestFit="1" customWidth="1"/>
    <col min="4627" max="4865" width="9.140625" style="145"/>
    <col min="4866" max="4866" width="9.140625" style="145" customWidth="1"/>
    <col min="4867" max="4867" width="40.140625" style="145" customWidth="1"/>
    <col min="4868" max="4881" width="9.140625" style="145"/>
    <col min="4882" max="4882" width="10" style="145" bestFit="1" customWidth="1"/>
    <col min="4883" max="5121" width="9.140625" style="145"/>
    <col min="5122" max="5122" width="9.140625" style="145" customWidth="1"/>
    <col min="5123" max="5123" width="40.140625" style="145" customWidth="1"/>
    <col min="5124" max="5137" width="9.140625" style="145"/>
    <col min="5138" max="5138" width="10" style="145" bestFit="1" customWidth="1"/>
    <col min="5139" max="5377" width="9.140625" style="145"/>
    <col min="5378" max="5378" width="9.140625" style="145" customWidth="1"/>
    <col min="5379" max="5379" width="40.140625" style="145" customWidth="1"/>
    <col min="5380" max="5393" width="9.140625" style="145"/>
    <col min="5394" max="5394" width="10" style="145" bestFit="1" customWidth="1"/>
    <col min="5395" max="5633" width="9.140625" style="145"/>
    <col min="5634" max="5634" width="9.140625" style="145" customWidth="1"/>
    <col min="5635" max="5635" width="40.140625" style="145" customWidth="1"/>
    <col min="5636" max="5649" width="9.140625" style="145"/>
    <col min="5650" max="5650" width="10" style="145" bestFit="1" customWidth="1"/>
    <col min="5651" max="5889" width="9.140625" style="145"/>
    <col min="5890" max="5890" width="9.140625" style="145" customWidth="1"/>
    <col min="5891" max="5891" width="40.140625" style="145" customWidth="1"/>
    <col min="5892" max="5905" width="9.140625" style="145"/>
    <col min="5906" max="5906" width="10" style="145" bestFit="1" customWidth="1"/>
    <col min="5907" max="6145" width="9.140625" style="145"/>
    <col min="6146" max="6146" width="9.140625" style="145" customWidth="1"/>
    <col min="6147" max="6147" width="40.140625" style="145" customWidth="1"/>
    <col min="6148" max="6161" width="9.140625" style="145"/>
    <col min="6162" max="6162" width="10" style="145" bestFit="1" customWidth="1"/>
    <col min="6163" max="6401" width="9.140625" style="145"/>
    <col min="6402" max="6402" width="9.140625" style="145" customWidth="1"/>
    <col min="6403" max="6403" width="40.140625" style="145" customWidth="1"/>
    <col min="6404" max="6417" width="9.140625" style="145"/>
    <col min="6418" max="6418" width="10" style="145" bestFit="1" customWidth="1"/>
    <col min="6419" max="6657" width="9.140625" style="145"/>
    <col min="6658" max="6658" width="9.140625" style="145" customWidth="1"/>
    <col min="6659" max="6659" width="40.140625" style="145" customWidth="1"/>
    <col min="6660" max="6673" width="9.140625" style="145"/>
    <col min="6674" max="6674" width="10" style="145" bestFit="1" customWidth="1"/>
    <col min="6675" max="6913" width="9.140625" style="145"/>
    <col min="6914" max="6914" width="9.140625" style="145" customWidth="1"/>
    <col min="6915" max="6915" width="40.140625" style="145" customWidth="1"/>
    <col min="6916" max="6929" width="9.140625" style="145"/>
    <col min="6930" max="6930" width="10" style="145" bestFit="1" customWidth="1"/>
    <col min="6931" max="7169" width="9.140625" style="145"/>
    <col min="7170" max="7170" width="9.140625" style="145" customWidth="1"/>
    <col min="7171" max="7171" width="40.140625" style="145" customWidth="1"/>
    <col min="7172" max="7185" width="9.140625" style="145"/>
    <col min="7186" max="7186" width="10" style="145" bestFit="1" customWidth="1"/>
    <col min="7187" max="7425" width="9.140625" style="145"/>
    <col min="7426" max="7426" width="9.140625" style="145" customWidth="1"/>
    <col min="7427" max="7427" width="40.140625" style="145" customWidth="1"/>
    <col min="7428" max="7441" width="9.140625" style="145"/>
    <col min="7442" max="7442" width="10" style="145" bestFit="1" customWidth="1"/>
    <col min="7443" max="7681" width="9.140625" style="145"/>
    <col min="7682" max="7682" width="9.140625" style="145" customWidth="1"/>
    <col min="7683" max="7683" width="40.140625" style="145" customWidth="1"/>
    <col min="7684" max="7697" width="9.140625" style="145"/>
    <col min="7698" max="7698" width="10" style="145" bestFit="1" customWidth="1"/>
    <col min="7699" max="7937" width="9.140625" style="145"/>
    <col min="7938" max="7938" width="9.140625" style="145" customWidth="1"/>
    <col min="7939" max="7939" width="40.140625" style="145" customWidth="1"/>
    <col min="7940" max="7953" width="9.140625" style="145"/>
    <col min="7954" max="7954" width="10" style="145" bestFit="1" customWidth="1"/>
    <col min="7955" max="8193" width="9.140625" style="145"/>
    <col min="8194" max="8194" width="9.140625" style="145" customWidth="1"/>
    <col min="8195" max="8195" width="40.140625" style="145" customWidth="1"/>
    <col min="8196" max="8209" width="9.140625" style="145"/>
    <col min="8210" max="8210" width="10" style="145" bestFit="1" customWidth="1"/>
    <col min="8211" max="8449" width="9.140625" style="145"/>
    <col min="8450" max="8450" width="9.140625" style="145" customWidth="1"/>
    <col min="8451" max="8451" width="40.140625" style="145" customWidth="1"/>
    <col min="8452" max="8465" width="9.140625" style="145"/>
    <col min="8466" max="8466" width="10" style="145" bestFit="1" customWidth="1"/>
    <col min="8467" max="8705" width="9.140625" style="145"/>
    <col min="8706" max="8706" width="9.140625" style="145" customWidth="1"/>
    <col min="8707" max="8707" width="40.140625" style="145" customWidth="1"/>
    <col min="8708" max="8721" width="9.140625" style="145"/>
    <col min="8722" max="8722" width="10" style="145" bestFit="1" customWidth="1"/>
    <col min="8723" max="8961" width="9.140625" style="145"/>
    <col min="8962" max="8962" width="9.140625" style="145" customWidth="1"/>
    <col min="8963" max="8963" width="40.140625" style="145" customWidth="1"/>
    <col min="8964" max="8977" width="9.140625" style="145"/>
    <col min="8978" max="8978" width="10" style="145" bestFit="1" customWidth="1"/>
    <col min="8979" max="9217" width="9.140625" style="145"/>
    <col min="9218" max="9218" width="9.140625" style="145" customWidth="1"/>
    <col min="9219" max="9219" width="40.140625" style="145" customWidth="1"/>
    <col min="9220" max="9233" width="9.140625" style="145"/>
    <col min="9234" max="9234" width="10" style="145" bestFit="1" customWidth="1"/>
    <col min="9235" max="9473" width="9.140625" style="145"/>
    <col min="9474" max="9474" width="9.140625" style="145" customWidth="1"/>
    <col min="9475" max="9475" width="40.140625" style="145" customWidth="1"/>
    <col min="9476" max="9489" width="9.140625" style="145"/>
    <col min="9490" max="9490" width="10" style="145" bestFit="1" customWidth="1"/>
    <col min="9491" max="9729" width="9.140625" style="145"/>
    <col min="9730" max="9730" width="9.140625" style="145" customWidth="1"/>
    <col min="9731" max="9731" width="40.140625" style="145" customWidth="1"/>
    <col min="9732" max="9745" width="9.140625" style="145"/>
    <col min="9746" max="9746" width="10" style="145" bestFit="1" customWidth="1"/>
    <col min="9747" max="9985" width="9.140625" style="145"/>
    <col min="9986" max="9986" width="9.140625" style="145" customWidth="1"/>
    <col min="9987" max="9987" width="40.140625" style="145" customWidth="1"/>
    <col min="9988" max="10001" width="9.140625" style="145"/>
    <col min="10002" max="10002" width="10" style="145" bestFit="1" customWidth="1"/>
    <col min="10003" max="10241" width="9.140625" style="145"/>
    <col min="10242" max="10242" width="9.140625" style="145" customWidth="1"/>
    <col min="10243" max="10243" width="40.140625" style="145" customWidth="1"/>
    <col min="10244" max="10257" width="9.140625" style="145"/>
    <col min="10258" max="10258" width="10" style="145" bestFit="1" customWidth="1"/>
    <col min="10259" max="10497" width="9.140625" style="145"/>
    <col min="10498" max="10498" width="9.140625" style="145" customWidth="1"/>
    <col min="10499" max="10499" width="40.140625" style="145" customWidth="1"/>
    <col min="10500" max="10513" width="9.140625" style="145"/>
    <col min="10514" max="10514" width="10" style="145" bestFit="1" customWidth="1"/>
    <col min="10515" max="10753" width="9.140625" style="145"/>
    <col min="10754" max="10754" width="9.140625" style="145" customWidth="1"/>
    <col min="10755" max="10755" width="40.140625" style="145" customWidth="1"/>
    <col min="10756" max="10769" width="9.140625" style="145"/>
    <col min="10770" max="10770" width="10" style="145" bestFit="1" customWidth="1"/>
    <col min="10771" max="11009" width="9.140625" style="145"/>
    <col min="11010" max="11010" width="9.140625" style="145" customWidth="1"/>
    <col min="11011" max="11011" width="40.140625" style="145" customWidth="1"/>
    <col min="11012" max="11025" width="9.140625" style="145"/>
    <col min="11026" max="11026" width="10" style="145" bestFit="1" customWidth="1"/>
    <col min="11027" max="11265" width="9.140625" style="145"/>
    <col min="11266" max="11266" width="9.140625" style="145" customWidth="1"/>
    <col min="11267" max="11267" width="40.140625" style="145" customWidth="1"/>
    <col min="11268" max="11281" width="9.140625" style="145"/>
    <col min="11282" max="11282" width="10" style="145" bestFit="1" customWidth="1"/>
    <col min="11283" max="11521" width="9.140625" style="145"/>
    <col min="11522" max="11522" width="9.140625" style="145" customWidth="1"/>
    <col min="11523" max="11523" width="40.140625" style="145" customWidth="1"/>
    <col min="11524" max="11537" width="9.140625" style="145"/>
    <col min="11538" max="11538" width="10" style="145" bestFit="1" customWidth="1"/>
    <col min="11539" max="11777" width="9.140625" style="145"/>
    <col min="11778" max="11778" width="9.140625" style="145" customWidth="1"/>
    <col min="11779" max="11779" width="40.140625" style="145" customWidth="1"/>
    <col min="11780" max="11793" width="9.140625" style="145"/>
    <col min="11794" max="11794" width="10" style="145" bestFit="1" customWidth="1"/>
    <col min="11795" max="12033" width="9.140625" style="145"/>
    <col min="12034" max="12034" width="9.140625" style="145" customWidth="1"/>
    <col min="12035" max="12035" width="40.140625" style="145" customWidth="1"/>
    <col min="12036" max="12049" width="9.140625" style="145"/>
    <col min="12050" max="12050" width="10" style="145" bestFit="1" customWidth="1"/>
    <col min="12051" max="12289" width="9.140625" style="145"/>
    <col min="12290" max="12290" width="9.140625" style="145" customWidth="1"/>
    <col min="12291" max="12291" width="40.140625" style="145" customWidth="1"/>
    <col min="12292" max="12305" width="9.140625" style="145"/>
    <col min="12306" max="12306" width="10" style="145" bestFit="1" customWidth="1"/>
    <col min="12307" max="12545" width="9.140625" style="145"/>
    <col min="12546" max="12546" width="9.140625" style="145" customWidth="1"/>
    <col min="12547" max="12547" width="40.140625" style="145" customWidth="1"/>
    <col min="12548" max="12561" width="9.140625" style="145"/>
    <col min="12562" max="12562" width="10" style="145" bestFit="1" customWidth="1"/>
    <col min="12563" max="12801" width="9.140625" style="145"/>
    <col min="12802" max="12802" width="9.140625" style="145" customWidth="1"/>
    <col min="12803" max="12803" width="40.140625" style="145" customWidth="1"/>
    <col min="12804" max="12817" width="9.140625" style="145"/>
    <col min="12818" max="12818" width="10" style="145" bestFit="1" customWidth="1"/>
    <col min="12819" max="13057" width="9.140625" style="145"/>
    <col min="13058" max="13058" width="9.140625" style="145" customWidth="1"/>
    <col min="13059" max="13059" width="40.140625" style="145" customWidth="1"/>
    <col min="13060" max="13073" width="9.140625" style="145"/>
    <col min="13074" max="13074" width="10" style="145" bestFit="1" customWidth="1"/>
    <col min="13075" max="13313" width="9.140625" style="145"/>
    <col min="13314" max="13314" width="9.140625" style="145" customWidth="1"/>
    <col min="13315" max="13315" width="40.140625" style="145" customWidth="1"/>
    <col min="13316" max="13329" width="9.140625" style="145"/>
    <col min="13330" max="13330" width="10" style="145" bestFit="1" customWidth="1"/>
    <col min="13331" max="13569" width="9.140625" style="145"/>
    <col min="13570" max="13570" width="9.140625" style="145" customWidth="1"/>
    <col min="13571" max="13571" width="40.140625" style="145" customWidth="1"/>
    <col min="13572" max="13585" width="9.140625" style="145"/>
    <col min="13586" max="13586" width="10" style="145" bestFit="1" customWidth="1"/>
    <col min="13587" max="13825" width="9.140625" style="145"/>
    <col min="13826" max="13826" width="9.140625" style="145" customWidth="1"/>
    <col min="13827" max="13827" width="40.140625" style="145" customWidth="1"/>
    <col min="13828" max="13841" width="9.140625" style="145"/>
    <col min="13842" max="13842" width="10" style="145" bestFit="1" customWidth="1"/>
    <col min="13843" max="14081" width="9.140625" style="145"/>
    <col min="14082" max="14082" width="9.140625" style="145" customWidth="1"/>
    <col min="14083" max="14083" width="40.140625" style="145" customWidth="1"/>
    <col min="14084" max="14097" width="9.140625" style="145"/>
    <col min="14098" max="14098" width="10" style="145" bestFit="1" customWidth="1"/>
    <col min="14099" max="14337" width="9.140625" style="145"/>
    <col min="14338" max="14338" width="9.140625" style="145" customWidth="1"/>
    <col min="14339" max="14339" width="40.140625" style="145" customWidth="1"/>
    <col min="14340" max="14353" width="9.140625" style="145"/>
    <col min="14354" max="14354" width="10" style="145" bestFit="1" customWidth="1"/>
    <col min="14355" max="14593" width="9.140625" style="145"/>
    <col min="14594" max="14594" width="9.140625" style="145" customWidth="1"/>
    <col min="14595" max="14595" width="40.140625" style="145" customWidth="1"/>
    <col min="14596" max="14609" width="9.140625" style="145"/>
    <col min="14610" max="14610" width="10" style="145" bestFit="1" customWidth="1"/>
    <col min="14611" max="14849" width="9.140625" style="145"/>
    <col min="14850" max="14850" width="9.140625" style="145" customWidth="1"/>
    <col min="14851" max="14851" width="40.140625" style="145" customWidth="1"/>
    <col min="14852" max="14865" width="9.140625" style="145"/>
    <col min="14866" max="14866" width="10" style="145" bestFit="1" customWidth="1"/>
    <col min="14867" max="15105" width="9.140625" style="145"/>
    <col min="15106" max="15106" width="9.140625" style="145" customWidth="1"/>
    <col min="15107" max="15107" width="40.140625" style="145" customWidth="1"/>
    <col min="15108" max="15121" width="9.140625" style="145"/>
    <col min="15122" max="15122" width="10" style="145" bestFit="1" customWidth="1"/>
    <col min="15123" max="15361" width="9.140625" style="145"/>
    <col min="15362" max="15362" width="9.140625" style="145" customWidth="1"/>
    <col min="15363" max="15363" width="40.140625" style="145" customWidth="1"/>
    <col min="15364" max="15377" width="9.140625" style="145"/>
    <col min="15378" max="15378" width="10" style="145" bestFit="1" customWidth="1"/>
    <col min="15379" max="15617" width="9.140625" style="145"/>
    <col min="15618" max="15618" width="9.140625" style="145" customWidth="1"/>
    <col min="15619" max="15619" width="40.140625" style="145" customWidth="1"/>
    <col min="15620" max="15633" width="9.140625" style="145"/>
    <col min="15634" max="15634" width="10" style="145" bestFit="1" customWidth="1"/>
    <col min="15635" max="15873" width="9.140625" style="145"/>
    <col min="15874" max="15874" width="9.140625" style="145" customWidth="1"/>
    <col min="15875" max="15875" width="40.140625" style="145" customWidth="1"/>
    <col min="15876" max="15889" width="9.140625" style="145"/>
    <col min="15890" max="15890" width="10" style="145" bestFit="1" customWidth="1"/>
    <col min="15891" max="16129" width="9.140625" style="145"/>
    <col min="16130" max="16130" width="9.140625" style="145" customWidth="1"/>
    <col min="16131" max="16131" width="40.140625" style="145" customWidth="1"/>
    <col min="16132" max="16145" width="9.140625" style="145"/>
    <col min="16146" max="16146" width="10" style="145" bestFit="1" customWidth="1"/>
    <col min="16147" max="16384" width="9.140625" style="145"/>
  </cols>
  <sheetData>
    <row r="1" spans="1:31" ht="15.75">
      <c r="A1" s="364" t="s">
        <v>151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</row>
    <row r="2" spans="1:31" ht="15.75">
      <c r="A2" s="144"/>
      <c r="B2" s="146"/>
      <c r="C2" s="365" t="s">
        <v>129</v>
      </c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146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</row>
    <row r="3" spans="1:31">
      <c r="A3" s="366" t="s">
        <v>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</row>
    <row r="4" spans="1:3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</row>
    <row r="5" spans="1:31">
      <c r="A5" s="148" t="s">
        <v>39</v>
      </c>
      <c r="B5" s="148"/>
      <c r="C5" s="147"/>
      <c r="D5" s="147"/>
      <c r="E5" s="147"/>
      <c r="F5" s="147"/>
      <c r="G5" s="147"/>
      <c r="H5" s="147"/>
      <c r="I5" s="147"/>
      <c r="J5" s="147"/>
      <c r="K5" s="147"/>
      <c r="L5" s="149"/>
      <c r="M5" s="149"/>
      <c r="N5" s="149"/>
      <c r="O5" s="149"/>
      <c r="P5" s="7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</row>
    <row r="6" spans="1:31">
      <c r="A6" s="148" t="s">
        <v>40</v>
      </c>
      <c r="B6" s="148"/>
      <c r="C6" s="147"/>
      <c r="D6" s="147"/>
      <c r="E6" s="147"/>
      <c r="F6" s="147"/>
      <c r="G6" s="147"/>
      <c r="H6" s="147"/>
      <c r="I6" s="147"/>
      <c r="J6" s="147"/>
      <c r="K6" s="147"/>
      <c r="L6" s="149"/>
      <c r="M6" s="149"/>
      <c r="N6" s="149"/>
      <c r="O6" s="149"/>
      <c r="P6" s="150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</row>
    <row r="7" spans="1:31" ht="18.75">
      <c r="A7" s="148" t="s">
        <v>10</v>
      </c>
      <c r="B7" s="148"/>
      <c r="C7" s="151"/>
      <c r="D7" s="151"/>
      <c r="E7" s="151"/>
      <c r="F7" s="151"/>
      <c r="G7" s="151"/>
      <c r="H7" s="151"/>
      <c r="I7" s="151"/>
      <c r="J7" s="151"/>
      <c r="K7" s="151"/>
      <c r="L7" s="152"/>
      <c r="M7" s="152"/>
      <c r="N7" s="152"/>
      <c r="O7" s="152"/>
      <c r="P7" s="153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</row>
    <row r="8" spans="1:31" ht="18.75">
      <c r="A8" s="148" t="s">
        <v>130</v>
      </c>
      <c r="B8" s="148"/>
      <c r="C8" s="151"/>
      <c r="D8" s="151"/>
      <c r="E8" s="151"/>
      <c r="F8" s="151"/>
      <c r="G8" s="151"/>
      <c r="H8" s="151"/>
      <c r="I8" s="151"/>
      <c r="J8" s="151"/>
      <c r="K8" s="151"/>
      <c r="L8" s="152"/>
      <c r="M8" s="152"/>
      <c r="N8" s="152"/>
      <c r="O8" s="152"/>
      <c r="P8" s="153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</row>
    <row r="9" spans="1:31" ht="18.75">
      <c r="A9" s="148" t="s">
        <v>11</v>
      </c>
      <c r="B9" s="148"/>
      <c r="C9" s="151"/>
      <c r="D9" s="151"/>
      <c r="E9" s="151"/>
      <c r="F9" s="151"/>
      <c r="G9" s="151"/>
      <c r="H9" s="151"/>
      <c r="I9" s="151"/>
      <c r="J9" s="151"/>
      <c r="K9" s="151"/>
      <c r="L9" s="152"/>
      <c r="M9" s="152"/>
      <c r="N9" s="152"/>
      <c r="O9" s="152"/>
      <c r="P9" s="153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</row>
    <row r="10" spans="1:31" ht="18.75">
      <c r="A10" s="148"/>
      <c r="B10" s="148"/>
      <c r="C10" s="151"/>
      <c r="D10" s="151"/>
      <c r="E10" s="151"/>
      <c r="F10" s="151"/>
      <c r="G10" s="151"/>
      <c r="H10" s="151"/>
      <c r="I10" s="151"/>
      <c r="J10" s="151"/>
      <c r="K10" s="151"/>
      <c r="L10" s="152"/>
      <c r="M10" s="152"/>
      <c r="N10" s="152"/>
      <c r="O10" s="152"/>
      <c r="P10" s="15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</row>
    <row r="11" spans="1:31" ht="18.75">
      <c r="A11" s="148"/>
      <c r="B11" s="148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</row>
    <row r="12" spans="1:31">
      <c r="A12" s="367" t="s">
        <v>115</v>
      </c>
      <c r="B12" s="367"/>
      <c r="C12" s="367"/>
      <c r="D12" s="367"/>
      <c r="E12" s="367"/>
      <c r="F12" s="367"/>
      <c r="G12" s="367"/>
      <c r="H12" s="367"/>
      <c r="I12" s="367"/>
      <c r="J12" s="367"/>
      <c r="K12" s="368">
        <f>P75</f>
        <v>0</v>
      </c>
      <c r="L12" s="368"/>
      <c r="M12" s="155" t="s">
        <v>75</v>
      </c>
      <c r="N12" s="369"/>
      <c r="O12" s="369"/>
      <c r="P12" s="156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</row>
    <row r="13" spans="1:31">
      <c r="A13" s="157"/>
      <c r="B13" s="157"/>
      <c r="C13" s="144"/>
      <c r="D13" s="144"/>
      <c r="E13" s="144"/>
      <c r="F13" s="144"/>
      <c r="G13" s="144"/>
      <c r="H13" s="144"/>
      <c r="I13" s="144"/>
      <c r="J13" s="144"/>
      <c r="K13" s="144"/>
      <c r="L13" s="158"/>
      <c r="M13" s="370" t="s">
        <v>131</v>
      </c>
      <c r="N13" s="370"/>
      <c r="O13" s="370"/>
      <c r="P13" s="370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</row>
    <row r="14" spans="1:31" ht="12.75" customHeight="1">
      <c r="A14" s="371" t="s">
        <v>9</v>
      </c>
      <c r="B14" s="371" t="s">
        <v>14</v>
      </c>
      <c r="C14" s="371" t="s">
        <v>64</v>
      </c>
      <c r="D14" s="371" t="s">
        <v>65</v>
      </c>
      <c r="E14" s="371" t="s">
        <v>1</v>
      </c>
      <c r="F14" s="373" t="s">
        <v>0</v>
      </c>
      <c r="G14" s="374"/>
      <c r="H14" s="374"/>
      <c r="I14" s="374"/>
      <c r="J14" s="374"/>
      <c r="K14" s="375"/>
      <c r="L14" s="373" t="s">
        <v>3</v>
      </c>
      <c r="M14" s="374"/>
      <c r="N14" s="374"/>
      <c r="O14" s="374"/>
      <c r="P14" s="375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</row>
    <row r="15" spans="1:31" ht="45">
      <c r="A15" s="372"/>
      <c r="B15" s="372"/>
      <c r="C15" s="372"/>
      <c r="D15" s="372"/>
      <c r="E15" s="372"/>
      <c r="F15" s="160" t="s">
        <v>66</v>
      </c>
      <c r="G15" s="160" t="s">
        <v>67</v>
      </c>
      <c r="H15" s="160" t="s">
        <v>68</v>
      </c>
      <c r="I15" s="160" t="s">
        <v>69</v>
      </c>
      <c r="J15" s="160" t="s">
        <v>70</v>
      </c>
      <c r="K15" s="160" t="s">
        <v>71</v>
      </c>
      <c r="L15" s="160" t="s">
        <v>72</v>
      </c>
      <c r="M15" s="160" t="s">
        <v>73</v>
      </c>
      <c r="N15" s="160" t="s">
        <v>69</v>
      </c>
      <c r="O15" s="160" t="s">
        <v>70</v>
      </c>
      <c r="P15" s="160" t="s">
        <v>74</v>
      </c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</row>
    <row r="16" spans="1:31">
      <c r="A16" s="160">
        <v>1</v>
      </c>
      <c r="B16" s="160">
        <v>2</v>
      </c>
      <c r="C16" s="160">
        <v>3</v>
      </c>
      <c r="D16" s="160">
        <v>4</v>
      </c>
      <c r="E16" s="160">
        <v>5</v>
      </c>
      <c r="F16" s="160">
        <v>6</v>
      </c>
      <c r="G16" s="160">
        <v>7</v>
      </c>
      <c r="H16" s="160">
        <v>8</v>
      </c>
      <c r="I16" s="160">
        <v>9</v>
      </c>
      <c r="J16" s="160">
        <v>10</v>
      </c>
      <c r="K16" s="160">
        <v>11</v>
      </c>
      <c r="L16" s="160">
        <v>12</v>
      </c>
      <c r="M16" s="160">
        <v>13</v>
      </c>
      <c r="N16" s="160">
        <v>14</v>
      </c>
      <c r="O16" s="160">
        <v>15</v>
      </c>
      <c r="P16" s="160">
        <v>16</v>
      </c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</row>
    <row r="17" spans="1:31">
      <c r="A17" s="161">
        <v>1</v>
      </c>
      <c r="B17" s="162" t="s">
        <v>13</v>
      </c>
      <c r="C17" s="162" t="s">
        <v>25</v>
      </c>
      <c r="D17" s="163"/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</row>
    <row r="18" spans="1:31" ht="22.5">
      <c r="A18" s="161">
        <f>A17+1</f>
        <v>2</v>
      </c>
      <c r="B18" s="161" t="s">
        <v>19</v>
      </c>
      <c r="C18" s="166" t="s">
        <v>82</v>
      </c>
      <c r="D18" s="167" t="s">
        <v>132</v>
      </c>
      <c r="E18" s="168">
        <v>49.4</v>
      </c>
      <c r="F18" s="169"/>
      <c r="G18" s="169"/>
      <c r="H18" s="170"/>
      <c r="I18" s="170"/>
      <c r="J18" s="170"/>
      <c r="K18" s="169"/>
      <c r="L18" s="169"/>
      <c r="M18" s="170"/>
      <c r="N18" s="170"/>
      <c r="O18" s="170"/>
      <c r="P18" s="170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</row>
    <row r="19" spans="1:31">
      <c r="A19" s="161">
        <f t="shared" ref="A19:A73" si="0">A18+1</f>
        <v>3</v>
      </c>
      <c r="B19" s="161" t="s">
        <v>19</v>
      </c>
      <c r="C19" s="166" t="s">
        <v>41</v>
      </c>
      <c r="D19" s="167" t="s">
        <v>132</v>
      </c>
      <c r="E19" s="168">
        <v>49.4</v>
      </c>
      <c r="F19" s="169"/>
      <c r="G19" s="169"/>
      <c r="H19" s="170"/>
      <c r="I19" s="170"/>
      <c r="J19" s="170"/>
      <c r="K19" s="169"/>
      <c r="L19" s="169"/>
      <c r="M19" s="170"/>
      <c r="N19" s="170"/>
      <c r="O19" s="170"/>
      <c r="P19" s="170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</row>
    <row r="20" spans="1:31">
      <c r="A20" s="161">
        <f t="shared" si="0"/>
        <v>4</v>
      </c>
      <c r="B20" s="161" t="s">
        <v>19</v>
      </c>
      <c r="C20" s="166" t="s">
        <v>17</v>
      </c>
      <c r="D20" s="167" t="s">
        <v>132</v>
      </c>
      <c r="E20" s="168">
        <v>110.4</v>
      </c>
      <c r="F20" s="169"/>
      <c r="G20" s="169"/>
      <c r="H20" s="170"/>
      <c r="I20" s="170"/>
      <c r="J20" s="170"/>
      <c r="K20" s="169"/>
      <c r="L20" s="169"/>
      <c r="M20" s="170"/>
      <c r="N20" s="170"/>
      <c r="O20" s="170"/>
      <c r="P20" s="170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</row>
    <row r="21" spans="1:31">
      <c r="A21" s="161">
        <f t="shared" si="0"/>
        <v>5</v>
      </c>
      <c r="B21" s="161" t="s">
        <v>19</v>
      </c>
      <c r="C21" s="166" t="s">
        <v>61</v>
      </c>
      <c r="D21" s="167" t="s">
        <v>15</v>
      </c>
      <c r="E21" s="172">
        <v>2</v>
      </c>
      <c r="F21" s="169"/>
      <c r="G21" s="169"/>
      <c r="H21" s="170"/>
      <c r="I21" s="170"/>
      <c r="J21" s="169"/>
      <c r="K21" s="169"/>
      <c r="L21" s="169"/>
      <c r="M21" s="170"/>
      <c r="N21" s="170"/>
      <c r="O21" s="170"/>
      <c r="P21" s="170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</row>
    <row r="22" spans="1:31">
      <c r="A22" s="161">
        <f t="shared" si="0"/>
        <v>6</v>
      </c>
      <c r="B22" s="161" t="s">
        <v>19</v>
      </c>
      <c r="C22" s="166" t="s">
        <v>81</v>
      </c>
      <c r="D22" s="167" t="s">
        <v>35</v>
      </c>
      <c r="E22" s="168">
        <v>1</v>
      </c>
      <c r="F22" s="169"/>
      <c r="G22" s="169"/>
      <c r="H22" s="170"/>
      <c r="I22" s="170"/>
      <c r="J22" s="170"/>
      <c r="K22" s="169"/>
      <c r="L22" s="169"/>
      <c r="M22" s="170"/>
      <c r="N22" s="170"/>
      <c r="O22" s="170"/>
      <c r="P22" s="170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</row>
    <row r="23" spans="1:31" ht="22.5">
      <c r="A23" s="161">
        <f t="shared" si="0"/>
        <v>7</v>
      </c>
      <c r="B23" s="161" t="s">
        <v>19</v>
      </c>
      <c r="C23" s="166" t="s">
        <v>18</v>
      </c>
      <c r="D23" s="167" t="s">
        <v>132</v>
      </c>
      <c r="E23" s="168">
        <v>9.2200000000000006</v>
      </c>
      <c r="F23" s="169"/>
      <c r="G23" s="169"/>
      <c r="H23" s="170"/>
      <c r="I23" s="170"/>
      <c r="J23" s="170"/>
      <c r="K23" s="169"/>
      <c r="L23" s="169"/>
      <c r="M23" s="170"/>
      <c r="N23" s="170"/>
      <c r="O23" s="170"/>
      <c r="P23" s="170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</row>
    <row r="24" spans="1:31" ht="22.5">
      <c r="A24" s="161">
        <f t="shared" si="0"/>
        <v>8</v>
      </c>
      <c r="B24" s="161" t="s">
        <v>19</v>
      </c>
      <c r="C24" s="166" t="s">
        <v>26</v>
      </c>
      <c r="D24" s="167" t="s">
        <v>27</v>
      </c>
      <c r="E24" s="168">
        <v>1</v>
      </c>
      <c r="F24" s="169"/>
      <c r="G24" s="169"/>
      <c r="H24" s="170"/>
      <c r="I24" s="170"/>
      <c r="J24" s="170"/>
      <c r="K24" s="169"/>
      <c r="L24" s="169"/>
      <c r="M24" s="170"/>
      <c r="N24" s="170"/>
      <c r="O24" s="170"/>
      <c r="P24" s="170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</row>
    <row r="25" spans="1:31">
      <c r="A25" s="161">
        <f t="shared" si="0"/>
        <v>9</v>
      </c>
      <c r="B25" s="173" t="s">
        <v>21</v>
      </c>
      <c r="C25" s="174" t="s">
        <v>20</v>
      </c>
      <c r="D25" s="167"/>
      <c r="E25" s="175"/>
      <c r="F25" s="169"/>
      <c r="G25" s="169"/>
      <c r="H25" s="170"/>
      <c r="I25" s="170"/>
      <c r="J25" s="170"/>
      <c r="K25" s="169"/>
      <c r="L25" s="169"/>
      <c r="M25" s="170"/>
      <c r="N25" s="170"/>
      <c r="O25" s="170"/>
      <c r="P25" s="170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</row>
    <row r="26" spans="1:31">
      <c r="A26" s="161">
        <f t="shared" si="0"/>
        <v>10</v>
      </c>
      <c r="B26" s="173"/>
      <c r="C26" s="176" t="s">
        <v>23</v>
      </c>
      <c r="D26" s="167"/>
      <c r="E26" s="175"/>
      <c r="F26" s="169"/>
      <c r="G26" s="169"/>
      <c r="H26" s="170"/>
      <c r="I26" s="170"/>
      <c r="J26" s="170"/>
      <c r="K26" s="169"/>
      <c r="L26" s="169"/>
      <c r="M26" s="170"/>
      <c r="N26" s="170"/>
      <c r="O26" s="170"/>
      <c r="P26" s="170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</row>
    <row r="27" spans="1:31" ht="22.5">
      <c r="A27" s="161">
        <f t="shared" si="0"/>
        <v>11</v>
      </c>
      <c r="B27" s="161" t="s">
        <v>19</v>
      </c>
      <c r="C27" s="166" t="s">
        <v>31</v>
      </c>
      <c r="D27" s="167" t="s">
        <v>133</v>
      </c>
      <c r="E27" s="168">
        <v>49.4</v>
      </c>
      <c r="F27" s="169"/>
      <c r="G27" s="177"/>
      <c r="H27" s="170"/>
      <c r="I27" s="170"/>
      <c r="J27" s="170"/>
      <c r="K27" s="169"/>
      <c r="L27" s="169"/>
      <c r="M27" s="170"/>
      <c r="N27" s="170"/>
      <c r="O27" s="170"/>
      <c r="P27" s="170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</row>
    <row r="28" spans="1:31" ht="22.5">
      <c r="A28" s="161">
        <f t="shared" si="0"/>
        <v>12</v>
      </c>
      <c r="B28" s="161" t="s">
        <v>19</v>
      </c>
      <c r="C28" s="166" t="s">
        <v>30</v>
      </c>
      <c r="D28" s="167" t="s">
        <v>133</v>
      </c>
      <c r="E28" s="168">
        <v>49.4</v>
      </c>
      <c r="F28" s="169"/>
      <c r="G28" s="177"/>
      <c r="H28" s="170"/>
      <c r="I28" s="170"/>
      <c r="J28" s="170"/>
      <c r="K28" s="169"/>
      <c r="L28" s="169"/>
      <c r="M28" s="170"/>
      <c r="N28" s="170"/>
      <c r="O28" s="170"/>
      <c r="P28" s="170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</row>
    <row r="29" spans="1:31" ht="33.75">
      <c r="A29" s="161">
        <f t="shared" si="0"/>
        <v>13</v>
      </c>
      <c r="B29" s="161" t="s">
        <v>19</v>
      </c>
      <c r="C29" s="166" t="s">
        <v>99</v>
      </c>
      <c r="D29" s="167" t="s">
        <v>132</v>
      </c>
      <c r="E29" s="168">
        <v>49.4</v>
      </c>
      <c r="F29" s="169"/>
      <c r="G29" s="177"/>
      <c r="H29" s="170"/>
      <c r="I29" s="170"/>
      <c r="J29" s="170"/>
      <c r="K29" s="169"/>
      <c r="L29" s="169"/>
      <c r="M29" s="170"/>
      <c r="N29" s="170"/>
      <c r="O29" s="170"/>
      <c r="P29" s="170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</row>
    <row r="30" spans="1:31" ht="22.5">
      <c r="A30" s="161">
        <f t="shared" si="0"/>
        <v>14</v>
      </c>
      <c r="B30" s="161" t="s">
        <v>19</v>
      </c>
      <c r="C30" s="166" t="s">
        <v>42</v>
      </c>
      <c r="D30" s="167" t="s">
        <v>134</v>
      </c>
      <c r="E30" s="168">
        <v>49.4</v>
      </c>
      <c r="F30" s="169"/>
      <c r="G30" s="177"/>
      <c r="H30" s="170"/>
      <c r="I30" s="170"/>
      <c r="J30" s="170"/>
      <c r="K30" s="169"/>
      <c r="L30" s="169"/>
      <c r="M30" s="170"/>
      <c r="N30" s="170"/>
      <c r="O30" s="170"/>
      <c r="P30" s="170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</row>
    <row r="31" spans="1:31" ht="33.75">
      <c r="A31" s="161">
        <f t="shared" si="0"/>
        <v>15</v>
      </c>
      <c r="B31" s="161" t="s">
        <v>19</v>
      </c>
      <c r="C31" s="166" t="s">
        <v>77</v>
      </c>
      <c r="D31" s="167" t="s">
        <v>134</v>
      </c>
      <c r="E31" s="168">
        <v>49.4</v>
      </c>
      <c r="F31" s="169"/>
      <c r="G31" s="177"/>
      <c r="H31" s="170"/>
      <c r="I31" s="170"/>
      <c r="J31" s="170"/>
      <c r="K31" s="169"/>
      <c r="L31" s="169"/>
      <c r="M31" s="170"/>
      <c r="N31" s="170"/>
      <c r="O31" s="170"/>
      <c r="P31" s="170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ht="22.5">
      <c r="A32" s="161">
        <f t="shared" si="0"/>
        <v>16</v>
      </c>
      <c r="B32" s="161" t="s">
        <v>19</v>
      </c>
      <c r="C32" s="166" t="s">
        <v>83</v>
      </c>
      <c r="D32" s="167" t="s">
        <v>16</v>
      </c>
      <c r="E32" s="168">
        <v>28.9</v>
      </c>
      <c r="F32" s="169"/>
      <c r="G32" s="177"/>
      <c r="H32" s="170"/>
      <c r="I32" s="170"/>
      <c r="J32" s="170"/>
      <c r="K32" s="169"/>
      <c r="L32" s="169"/>
      <c r="M32" s="170"/>
      <c r="N32" s="170"/>
      <c r="O32" s="170"/>
      <c r="P32" s="170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</row>
    <row r="33" spans="1:31" ht="22.5">
      <c r="A33" s="161">
        <f t="shared" si="0"/>
        <v>17</v>
      </c>
      <c r="B33" s="161" t="s">
        <v>19</v>
      </c>
      <c r="C33" s="166" t="s">
        <v>50</v>
      </c>
      <c r="D33" s="167" t="s">
        <v>134</v>
      </c>
      <c r="E33" s="168">
        <v>14.45</v>
      </c>
      <c r="F33" s="169"/>
      <c r="G33" s="177"/>
      <c r="H33" s="170"/>
      <c r="I33" s="170"/>
      <c r="J33" s="170"/>
      <c r="K33" s="169"/>
      <c r="L33" s="169"/>
      <c r="M33" s="170"/>
      <c r="N33" s="170"/>
      <c r="O33" s="170"/>
      <c r="P33" s="170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</row>
    <row r="34" spans="1:31" ht="45">
      <c r="A34" s="161">
        <f t="shared" si="0"/>
        <v>18</v>
      </c>
      <c r="B34" s="161" t="s">
        <v>19</v>
      </c>
      <c r="C34" s="166" t="s">
        <v>135</v>
      </c>
      <c r="D34" s="167" t="s">
        <v>134</v>
      </c>
      <c r="E34" s="168">
        <v>14.45</v>
      </c>
      <c r="F34" s="169"/>
      <c r="G34" s="177"/>
      <c r="H34" s="170"/>
      <c r="I34" s="170"/>
      <c r="J34" s="170"/>
      <c r="K34" s="169"/>
      <c r="L34" s="169"/>
      <c r="M34" s="170"/>
      <c r="N34" s="170"/>
      <c r="O34" s="170"/>
      <c r="P34" s="170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</row>
    <row r="35" spans="1:31" ht="409.6">
      <c r="A35" s="161">
        <f t="shared" si="0"/>
        <v>19</v>
      </c>
      <c r="B35" s="173"/>
      <c r="C35" s="176" t="s">
        <v>28</v>
      </c>
      <c r="D35" s="167"/>
      <c r="E35" s="175"/>
      <c r="F35" s="169"/>
      <c r="G35" s="169"/>
      <c r="H35" s="170"/>
      <c r="I35" s="170"/>
      <c r="J35" s="170"/>
      <c r="K35" s="169"/>
      <c r="L35" s="169"/>
      <c r="M35" s="170"/>
      <c r="N35" s="170"/>
      <c r="O35" s="170"/>
      <c r="P35" s="170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</row>
    <row r="36" spans="1:31" ht="22.5">
      <c r="A36" s="161">
        <f t="shared" si="0"/>
        <v>20</v>
      </c>
      <c r="B36" s="161" t="s">
        <v>19</v>
      </c>
      <c r="C36" s="166" t="s">
        <v>31</v>
      </c>
      <c r="D36" s="167" t="s">
        <v>133</v>
      </c>
      <c r="E36" s="168">
        <v>110.4</v>
      </c>
      <c r="F36" s="169"/>
      <c r="G36" s="177"/>
      <c r="H36" s="170"/>
      <c r="I36" s="170"/>
      <c r="J36" s="170"/>
      <c r="K36" s="169"/>
      <c r="L36" s="169"/>
      <c r="M36" s="170"/>
      <c r="N36" s="170"/>
      <c r="O36" s="170"/>
      <c r="P36" s="170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</row>
    <row r="37" spans="1:31" ht="33.75">
      <c r="A37" s="161">
        <f t="shared" si="0"/>
        <v>21</v>
      </c>
      <c r="B37" s="161" t="s">
        <v>19</v>
      </c>
      <c r="C37" s="166" t="s">
        <v>101</v>
      </c>
      <c r="D37" s="167" t="s">
        <v>132</v>
      </c>
      <c r="E37" s="168">
        <v>110.4</v>
      </c>
      <c r="F37" s="169"/>
      <c r="G37" s="177"/>
      <c r="H37" s="170"/>
      <c r="I37" s="170"/>
      <c r="J37" s="170"/>
      <c r="K37" s="169"/>
      <c r="L37" s="169"/>
      <c r="M37" s="170"/>
      <c r="N37" s="170"/>
      <c r="O37" s="170"/>
      <c r="P37" s="170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</row>
    <row r="38" spans="1:31" ht="22.5">
      <c r="A38" s="161">
        <f t="shared" si="0"/>
        <v>22</v>
      </c>
      <c r="B38" s="161" t="s">
        <v>19</v>
      </c>
      <c r="C38" s="166" t="s">
        <v>32</v>
      </c>
      <c r="D38" s="167" t="s">
        <v>134</v>
      </c>
      <c r="E38" s="168">
        <v>110.4</v>
      </c>
      <c r="F38" s="169"/>
      <c r="G38" s="177"/>
      <c r="H38" s="170"/>
      <c r="I38" s="170"/>
      <c r="J38" s="170"/>
      <c r="K38" s="169"/>
      <c r="L38" s="169"/>
      <c r="M38" s="170"/>
      <c r="N38" s="170"/>
      <c r="O38" s="170"/>
      <c r="P38" s="170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</row>
    <row r="39" spans="1:31" ht="33.75">
      <c r="A39" s="161">
        <f t="shared" si="0"/>
        <v>23</v>
      </c>
      <c r="B39" s="161" t="s">
        <v>19</v>
      </c>
      <c r="C39" s="166" t="s">
        <v>78</v>
      </c>
      <c r="D39" s="167" t="s">
        <v>134</v>
      </c>
      <c r="E39" s="168">
        <v>108.56</v>
      </c>
      <c r="F39" s="169"/>
      <c r="G39" s="177"/>
      <c r="H39" s="170"/>
      <c r="I39" s="170"/>
      <c r="J39" s="170"/>
      <c r="K39" s="169"/>
      <c r="L39" s="169"/>
      <c r="M39" s="170"/>
      <c r="N39" s="170"/>
      <c r="O39" s="170"/>
      <c r="P39" s="170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</row>
    <row r="40" spans="1:31" ht="33.75">
      <c r="A40" s="161">
        <f t="shared" si="0"/>
        <v>24</v>
      </c>
      <c r="B40" s="161" t="s">
        <v>19</v>
      </c>
      <c r="C40" s="166" t="s">
        <v>79</v>
      </c>
      <c r="D40" s="167" t="s">
        <v>134</v>
      </c>
      <c r="E40" s="178">
        <v>5.89</v>
      </c>
      <c r="F40" s="169"/>
      <c r="G40" s="177"/>
      <c r="H40" s="170"/>
      <c r="I40" s="170"/>
      <c r="J40" s="170"/>
      <c r="K40" s="169"/>
      <c r="L40" s="169"/>
      <c r="M40" s="170"/>
      <c r="N40" s="170"/>
      <c r="O40" s="170"/>
      <c r="P40" s="170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</row>
    <row r="41" spans="1:31" ht="409.6">
      <c r="A41" s="161">
        <f t="shared" si="0"/>
        <v>25</v>
      </c>
      <c r="B41" s="173"/>
      <c r="C41" s="176" t="s">
        <v>33</v>
      </c>
      <c r="D41" s="167"/>
      <c r="E41" s="175"/>
      <c r="F41" s="169"/>
      <c r="G41" s="169"/>
      <c r="H41" s="170"/>
      <c r="I41" s="170"/>
      <c r="J41" s="170"/>
      <c r="K41" s="169"/>
      <c r="L41" s="169"/>
      <c r="M41" s="170"/>
      <c r="N41" s="170"/>
      <c r="O41" s="170"/>
      <c r="P41" s="170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</row>
    <row r="42" spans="1:31" ht="15.75">
      <c r="A42" s="161">
        <f t="shared" si="0"/>
        <v>26</v>
      </c>
      <c r="B42" s="161" t="s">
        <v>19</v>
      </c>
      <c r="C42" s="166" t="s">
        <v>86</v>
      </c>
      <c r="D42" s="167" t="s">
        <v>134</v>
      </c>
      <c r="E42" s="168">
        <v>49.4</v>
      </c>
      <c r="F42" s="169"/>
      <c r="G42" s="177"/>
      <c r="H42" s="170"/>
      <c r="I42" s="170"/>
      <c r="J42" s="170"/>
      <c r="K42" s="169"/>
      <c r="L42" s="169"/>
      <c r="M42" s="170"/>
      <c r="N42" s="170"/>
      <c r="O42" s="170"/>
      <c r="P42" s="170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</row>
    <row r="43" spans="1:31" ht="22.5">
      <c r="A43" s="161">
        <f t="shared" si="0"/>
        <v>27</v>
      </c>
      <c r="B43" s="161" t="s">
        <v>19</v>
      </c>
      <c r="C43" s="166" t="s">
        <v>87</v>
      </c>
      <c r="D43" s="167" t="s">
        <v>134</v>
      </c>
      <c r="E43" s="168">
        <v>49.4</v>
      </c>
      <c r="F43" s="169"/>
      <c r="G43" s="177"/>
      <c r="H43" s="170"/>
      <c r="I43" s="170"/>
      <c r="J43" s="170"/>
      <c r="K43" s="169"/>
      <c r="L43" s="169"/>
      <c r="M43" s="170"/>
      <c r="N43" s="170"/>
      <c r="O43" s="170"/>
      <c r="P43" s="170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</row>
    <row r="44" spans="1:31" ht="22.5">
      <c r="A44" s="161">
        <f t="shared" si="0"/>
        <v>28</v>
      </c>
      <c r="B44" s="161" t="s">
        <v>19</v>
      </c>
      <c r="C44" s="166" t="s">
        <v>136</v>
      </c>
      <c r="D44" s="167" t="s">
        <v>137</v>
      </c>
      <c r="E44" s="168">
        <v>49.4</v>
      </c>
      <c r="F44" s="169"/>
      <c r="G44" s="177"/>
      <c r="H44" s="170"/>
      <c r="I44" s="170"/>
      <c r="J44" s="170"/>
      <c r="K44" s="169"/>
      <c r="L44" s="169"/>
      <c r="M44" s="170"/>
      <c r="N44" s="170"/>
      <c r="O44" s="170"/>
      <c r="P44" s="170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</row>
    <row r="45" spans="1:31" ht="22.5">
      <c r="A45" s="161">
        <f t="shared" si="0"/>
        <v>29</v>
      </c>
      <c r="B45" s="161" t="s">
        <v>19</v>
      </c>
      <c r="C45" s="166" t="s">
        <v>138</v>
      </c>
      <c r="D45" s="167" t="s">
        <v>16</v>
      </c>
      <c r="E45" s="168">
        <v>28.6</v>
      </c>
      <c r="F45" s="169"/>
      <c r="G45" s="177"/>
      <c r="H45" s="170"/>
      <c r="I45" s="170"/>
      <c r="J45" s="170"/>
      <c r="K45" s="169"/>
      <c r="L45" s="169"/>
      <c r="M45" s="170"/>
      <c r="N45" s="170"/>
      <c r="O45" s="170"/>
      <c r="P45" s="170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</row>
    <row r="46" spans="1:31" ht="409.6">
      <c r="A46" s="161">
        <f t="shared" si="0"/>
        <v>30</v>
      </c>
      <c r="B46" s="179" t="s">
        <v>19</v>
      </c>
      <c r="C46" s="166" t="s">
        <v>139</v>
      </c>
      <c r="D46" s="167" t="s">
        <v>16</v>
      </c>
      <c r="E46" s="168">
        <v>28.6</v>
      </c>
      <c r="F46" s="169"/>
      <c r="G46" s="177"/>
      <c r="H46" s="170"/>
      <c r="I46" s="170"/>
      <c r="J46" s="170"/>
      <c r="K46" s="169"/>
      <c r="L46" s="169"/>
      <c r="M46" s="170"/>
      <c r="N46" s="170"/>
      <c r="O46" s="170"/>
      <c r="P46" s="170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</row>
    <row r="47" spans="1:31" ht="22.5">
      <c r="A47" s="161">
        <f t="shared" si="0"/>
        <v>31</v>
      </c>
      <c r="B47" s="179" t="s">
        <v>19</v>
      </c>
      <c r="C47" s="166" t="s">
        <v>140</v>
      </c>
      <c r="D47" s="167" t="s">
        <v>16</v>
      </c>
      <c r="E47" s="168">
        <v>8.5</v>
      </c>
      <c r="F47" s="169"/>
      <c r="G47" s="180"/>
      <c r="H47" s="170"/>
      <c r="I47" s="170"/>
      <c r="J47" s="170"/>
      <c r="K47" s="180"/>
      <c r="L47" s="180"/>
      <c r="M47" s="170"/>
      <c r="N47" s="170"/>
      <c r="O47" s="170"/>
      <c r="P47" s="170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</row>
    <row r="48" spans="1:31" ht="409.6">
      <c r="A48" s="161">
        <f t="shared" si="0"/>
        <v>32</v>
      </c>
      <c r="B48" s="173"/>
      <c r="C48" s="176" t="s">
        <v>34</v>
      </c>
      <c r="D48" s="167"/>
      <c r="E48" s="175"/>
      <c r="F48" s="167"/>
      <c r="G48" s="180"/>
      <c r="H48" s="170"/>
      <c r="I48" s="170"/>
      <c r="J48" s="170"/>
      <c r="K48" s="180"/>
      <c r="L48" s="180"/>
      <c r="M48" s="170"/>
      <c r="N48" s="170"/>
      <c r="O48" s="170"/>
      <c r="P48" s="170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</row>
    <row r="49" spans="1:31" ht="36">
      <c r="A49" s="161">
        <f t="shared" si="0"/>
        <v>33</v>
      </c>
      <c r="B49" s="181" t="s">
        <v>19</v>
      </c>
      <c r="C49" s="182" t="s">
        <v>141</v>
      </c>
      <c r="D49" s="181" t="s">
        <v>127</v>
      </c>
      <c r="E49" s="183">
        <v>4.8</v>
      </c>
      <c r="F49" s="177"/>
      <c r="G49" s="177"/>
      <c r="H49" s="184"/>
      <c r="I49" s="184"/>
      <c r="J49" s="184"/>
      <c r="K49" s="177"/>
      <c r="L49" s="177"/>
      <c r="M49" s="184"/>
      <c r="N49" s="184"/>
      <c r="O49" s="184"/>
      <c r="P49" s="184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</row>
    <row r="50" spans="1:31" ht="409.6">
      <c r="A50" s="161">
        <f t="shared" si="0"/>
        <v>34</v>
      </c>
      <c r="B50" s="161" t="s">
        <v>19</v>
      </c>
      <c r="C50" s="166" t="s">
        <v>116</v>
      </c>
      <c r="D50" s="167" t="s">
        <v>35</v>
      </c>
      <c r="E50" s="168">
        <v>1</v>
      </c>
      <c r="F50" s="169"/>
      <c r="G50" s="177"/>
      <c r="H50" s="170"/>
      <c r="I50" s="170"/>
      <c r="J50" s="170"/>
      <c r="K50" s="180"/>
      <c r="L50" s="180"/>
      <c r="M50" s="170"/>
      <c r="N50" s="170"/>
      <c r="O50" s="170"/>
      <c r="P50" s="170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</row>
    <row r="51" spans="1:31" ht="409.6">
      <c r="A51" s="161">
        <f t="shared" si="0"/>
        <v>35</v>
      </c>
      <c r="B51" s="161" t="s">
        <v>19</v>
      </c>
      <c r="C51" s="166" t="s">
        <v>102</v>
      </c>
      <c r="D51" s="167" t="s">
        <v>16</v>
      </c>
      <c r="E51" s="168">
        <v>6.5</v>
      </c>
      <c r="F51" s="169"/>
      <c r="G51" s="177"/>
      <c r="H51" s="170"/>
      <c r="I51" s="170"/>
      <c r="J51" s="170"/>
      <c r="K51" s="180"/>
      <c r="L51" s="180"/>
      <c r="M51" s="170"/>
      <c r="N51" s="170"/>
      <c r="O51" s="170"/>
      <c r="P51" s="170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</row>
    <row r="52" spans="1:31" ht="409.6">
      <c r="A52" s="161">
        <f t="shared" si="0"/>
        <v>36</v>
      </c>
      <c r="B52" s="161" t="s">
        <v>19</v>
      </c>
      <c r="C52" s="166" t="s">
        <v>90</v>
      </c>
      <c r="D52" s="167" t="s">
        <v>16</v>
      </c>
      <c r="E52" s="168">
        <v>6.5</v>
      </c>
      <c r="F52" s="169"/>
      <c r="G52" s="177"/>
      <c r="H52" s="170"/>
      <c r="I52" s="170"/>
      <c r="J52" s="170"/>
      <c r="K52" s="180"/>
      <c r="L52" s="180"/>
      <c r="M52" s="170"/>
      <c r="N52" s="170"/>
      <c r="O52" s="170"/>
      <c r="P52" s="170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</row>
    <row r="53" spans="1:31" ht="409.6">
      <c r="A53" s="161">
        <f t="shared" si="0"/>
        <v>37</v>
      </c>
      <c r="B53" s="173"/>
      <c r="C53" s="176" t="s">
        <v>37</v>
      </c>
      <c r="D53" s="167"/>
      <c r="E53" s="175"/>
      <c r="F53" s="169"/>
      <c r="G53" s="169"/>
      <c r="H53" s="170"/>
      <c r="I53" s="170"/>
      <c r="J53" s="170"/>
      <c r="K53" s="169"/>
      <c r="L53" s="169"/>
      <c r="M53" s="170"/>
      <c r="N53" s="170"/>
      <c r="O53" s="170"/>
      <c r="P53" s="170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</row>
    <row r="54" spans="1:31" ht="409.6">
      <c r="A54" s="161">
        <f t="shared" si="0"/>
        <v>38</v>
      </c>
      <c r="B54" s="161" t="s">
        <v>19</v>
      </c>
      <c r="C54" s="166" t="s">
        <v>103</v>
      </c>
      <c r="D54" s="167" t="s">
        <v>35</v>
      </c>
      <c r="E54" s="168">
        <v>3</v>
      </c>
      <c r="F54" s="169"/>
      <c r="G54" s="177"/>
      <c r="H54" s="170"/>
      <c r="I54" s="170"/>
      <c r="J54" s="170"/>
      <c r="K54" s="169"/>
      <c r="L54" s="169"/>
      <c r="M54" s="170"/>
      <c r="N54" s="170"/>
      <c r="O54" s="170"/>
      <c r="P54" s="170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</row>
    <row r="55" spans="1:31" ht="409.6">
      <c r="A55" s="161">
        <f t="shared" si="0"/>
        <v>39</v>
      </c>
      <c r="B55" s="161" t="s">
        <v>19</v>
      </c>
      <c r="C55" s="166" t="s">
        <v>104</v>
      </c>
      <c r="D55" s="167" t="s">
        <v>35</v>
      </c>
      <c r="E55" s="168">
        <v>3</v>
      </c>
      <c r="F55" s="169"/>
      <c r="G55" s="177"/>
      <c r="H55" s="170"/>
      <c r="I55" s="170"/>
      <c r="J55" s="170"/>
      <c r="K55" s="169"/>
      <c r="L55" s="169"/>
      <c r="M55" s="170"/>
      <c r="N55" s="170"/>
      <c r="O55" s="170"/>
      <c r="P55" s="170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</row>
    <row r="56" spans="1:31" ht="22.5">
      <c r="A56" s="161">
        <f t="shared" si="0"/>
        <v>40</v>
      </c>
      <c r="B56" s="161" t="s">
        <v>19</v>
      </c>
      <c r="C56" s="166" t="s">
        <v>38</v>
      </c>
      <c r="D56" s="167" t="s">
        <v>134</v>
      </c>
      <c r="E56" s="168">
        <v>2.99</v>
      </c>
      <c r="F56" s="169"/>
      <c r="G56" s="177"/>
      <c r="H56" s="170"/>
      <c r="I56" s="170"/>
      <c r="J56" s="170"/>
      <c r="K56" s="169"/>
      <c r="L56" s="169"/>
      <c r="M56" s="170"/>
      <c r="N56" s="170"/>
      <c r="O56" s="170"/>
      <c r="P56" s="170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</row>
    <row r="57" spans="1:31" ht="409.6">
      <c r="A57" s="161">
        <f t="shared" si="0"/>
        <v>41</v>
      </c>
      <c r="B57" s="173"/>
      <c r="C57" s="174" t="s">
        <v>62</v>
      </c>
      <c r="D57" s="167"/>
      <c r="E57" s="175"/>
      <c r="F57" s="169"/>
      <c r="G57" s="169"/>
      <c r="H57" s="170"/>
      <c r="I57" s="170"/>
      <c r="J57" s="170"/>
      <c r="K57" s="169"/>
      <c r="L57" s="169"/>
      <c r="M57" s="170"/>
      <c r="N57" s="170"/>
      <c r="O57" s="170"/>
      <c r="P57" s="170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</row>
    <row r="58" spans="1:31" ht="33.75">
      <c r="A58" s="161">
        <f t="shared" si="0"/>
        <v>42</v>
      </c>
      <c r="B58" s="161" t="s">
        <v>19</v>
      </c>
      <c r="C58" s="166" t="s">
        <v>63</v>
      </c>
      <c r="D58" s="167" t="s">
        <v>15</v>
      </c>
      <c r="E58" s="168">
        <v>2</v>
      </c>
      <c r="F58" s="169"/>
      <c r="G58" s="177"/>
      <c r="H58" s="170"/>
      <c r="I58" s="170"/>
      <c r="J58" s="170"/>
      <c r="K58" s="169"/>
      <c r="L58" s="169"/>
      <c r="M58" s="170"/>
      <c r="N58" s="170"/>
      <c r="O58" s="170"/>
      <c r="P58" s="170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</row>
    <row r="59" spans="1:31" ht="409.6">
      <c r="A59" s="161">
        <f t="shared" si="0"/>
        <v>43</v>
      </c>
      <c r="B59" s="173" t="s">
        <v>44</v>
      </c>
      <c r="C59" s="174" t="s">
        <v>49</v>
      </c>
      <c r="D59" s="167"/>
      <c r="E59" s="175"/>
      <c r="F59" s="169"/>
      <c r="G59" s="169"/>
      <c r="H59" s="170"/>
      <c r="I59" s="170"/>
      <c r="J59" s="170"/>
      <c r="K59" s="169"/>
      <c r="L59" s="169"/>
      <c r="M59" s="170"/>
      <c r="N59" s="170"/>
      <c r="O59" s="170"/>
      <c r="P59" s="170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</row>
    <row r="60" spans="1:31" ht="409.6">
      <c r="A60" s="161">
        <f t="shared" si="0"/>
        <v>44</v>
      </c>
      <c r="B60" s="161" t="s">
        <v>19</v>
      </c>
      <c r="C60" s="166" t="s">
        <v>45</v>
      </c>
      <c r="D60" s="167" t="s">
        <v>16</v>
      </c>
      <c r="E60" s="172">
        <v>68</v>
      </c>
      <c r="F60" s="185"/>
      <c r="G60" s="186"/>
      <c r="H60" s="187"/>
      <c r="I60" s="170"/>
      <c r="J60" s="185"/>
      <c r="K60" s="185"/>
      <c r="L60" s="185"/>
      <c r="M60" s="187"/>
      <c r="N60" s="187"/>
      <c r="O60" s="187"/>
      <c r="P60" s="187"/>
      <c r="Q60" s="188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</row>
    <row r="61" spans="1:31" ht="409.6">
      <c r="A61" s="161">
        <f t="shared" si="0"/>
        <v>45</v>
      </c>
      <c r="B61" s="161" t="s">
        <v>19</v>
      </c>
      <c r="C61" s="166" t="s">
        <v>46</v>
      </c>
      <c r="D61" s="167" t="s">
        <v>16</v>
      </c>
      <c r="E61" s="172">
        <v>71</v>
      </c>
      <c r="F61" s="185"/>
      <c r="G61" s="186"/>
      <c r="H61" s="187"/>
      <c r="I61" s="170"/>
      <c r="J61" s="185"/>
      <c r="K61" s="185"/>
      <c r="L61" s="185"/>
      <c r="M61" s="187"/>
      <c r="N61" s="187"/>
      <c r="O61" s="187"/>
      <c r="P61" s="187"/>
      <c r="Q61" s="188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</row>
    <row r="62" spans="1:31" ht="409.6">
      <c r="A62" s="161">
        <f t="shared" si="0"/>
        <v>46</v>
      </c>
      <c r="B62" s="161" t="s">
        <v>19</v>
      </c>
      <c r="C62" s="166" t="s">
        <v>48</v>
      </c>
      <c r="D62" s="167" t="s">
        <v>16</v>
      </c>
      <c r="E62" s="172">
        <v>137</v>
      </c>
      <c r="F62" s="185"/>
      <c r="G62" s="186"/>
      <c r="H62" s="187"/>
      <c r="I62" s="170"/>
      <c r="J62" s="185"/>
      <c r="K62" s="185"/>
      <c r="L62" s="185"/>
      <c r="M62" s="187"/>
      <c r="N62" s="187"/>
      <c r="O62" s="187"/>
      <c r="P62" s="187"/>
      <c r="Q62" s="188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</row>
    <row r="63" spans="1:31" ht="409.6">
      <c r="A63" s="161">
        <f t="shared" si="0"/>
        <v>47</v>
      </c>
      <c r="B63" s="161" t="s">
        <v>19</v>
      </c>
      <c r="C63" s="166" t="s">
        <v>47</v>
      </c>
      <c r="D63" s="167" t="s">
        <v>15</v>
      </c>
      <c r="E63" s="172">
        <v>18</v>
      </c>
      <c r="F63" s="185"/>
      <c r="G63" s="177"/>
      <c r="H63" s="187"/>
      <c r="I63" s="170"/>
      <c r="J63" s="185"/>
      <c r="K63" s="189"/>
      <c r="L63" s="189"/>
      <c r="M63" s="187"/>
      <c r="N63" s="187"/>
      <c r="O63" s="187"/>
      <c r="P63" s="187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</row>
    <row r="64" spans="1:31" ht="19.5">
      <c r="A64" s="161">
        <f t="shared" si="0"/>
        <v>48</v>
      </c>
      <c r="B64" s="161" t="s">
        <v>19</v>
      </c>
      <c r="C64" s="166" t="s">
        <v>125</v>
      </c>
      <c r="D64" s="167" t="s">
        <v>15</v>
      </c>
      <c r="E64" s="172">
        <v>16</v>
      </c>
      <c r="F64" s="185"/>
      <c r="G64" s="177"/>
      <c r="H64" s="187"/>
      <c r="I64" s="170"/>
      <c r="J64" s="185"/>
      <c r="K64" s="189"/>
      <c r="L64" s="189"/>
      <c r="M64" s="187"/>
      <c r="N64" s="187"/>
      <c r="O64" s="187"/>
      <c r="P64" s="187"/>
      <c r="Q64" s="144"/>
      <c r="R64" s="190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</row>
    <row r="65" spans="1:31" ht="409.6">
      <c r="A65" s="161">
        <f t="shared" si="0"/>
        <v>49</v>
      </c>
      <c r="B65" s="161" t="s">
        <v>19</v>
      </c>
      <c r="C65" s="166" t="s">
        <v>142</v>
      </c>
      <c r="D65" s="167" t="s">
        <v>15</v>
      </c>
      <c r="E65" s="172">
        <v>3</v>
      </c>
      <c r="F65" s="185"/>
      <c r="G65" s="177"/>
      <c r="H65" s="191"/>
      <c r="I65" s="192"/>
      <c r="J65" s="193"/>
      <c r="K65" s="189"/>
      <c r="L65" s="189"/>
      <c r="M65" s="187"/>
      <c r="N65" s="187"/>
      <c r="O65" s="187"/>
      <c r="P65" s="187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</row>
    <row r="66" spans="1:31" ht="409.6">
      <c r="A66" s="161">
        <f t="shared" si="0"/>
        <v>50</v>
      </c>
      <c r="B66" s="161" t="s">
        <v>19</v>
      </c>
      <c r="C66" s="166" t="s">
        <v>124</v>
      </c>
      <c r="D66" s="167" t="s">
        <v>15</v>
      </c>
      <c r="E66" s="172">
        <v>2</v>
      </c>
      <c r="F66" s="185"/>
      <c r="G66" s="177"/>
      <c r="H66" s="187"/>
      <c r="I66" s="170"/>
      <c r="J66" s="185"/>
      <c r="K66" s="189"/>
      <c r="L66" s="189"/>
      <c r="M66" s="187"/>
      <c r="N66" s="187"/>
      <c r="O66" s="187"/>
      <c r="P66" s="187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</row>
    <row r="67" spans="1:31" ht="409.6">
      <c r="A67" s="161">
        <f t="shared" si="0"/>
        <v>51</v>
      </c>
      <c r="B67" s="161" t="s">
        <v>19</v>
      </c>
      <c r="C67" s="166" t="s">
        <v>123</v>
      </c>
      <c r="D67" s="167" t="s">
        <v>15</v>
      </c>
      <c r="E67" s="172">
        <v>2</v>
      </c>
      <c r="F67" s="185"/>
      <c r="G67" s="177"/>
      <c r="H67" s="187"/>
      <c r="I67" s="170"/>
      <c r="J67" s="185"/>
      <c r="K67" s="189"/>
      <c r="L67" s="189"/>
      <c r="M67" s="187"/>
      <c r="N67" s="187"/>
      <c r="O67" s="187"/>
      <c r="P67" s="187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</row>
    <row r="68" spans="1:31" ht="409.6">
      <c r="A68" s="161">
        <f t="shared" si="0"/>
        <v>52</v>
      </c>
      <c r="B68" s="161" t="s">
        <v>19</v>
      </c>
      <c r="C68" s="166" t="s">
        <v>126</v>
      </c>
      <c r="D68" s="167" t="s">
        <v>15</v>
      </c>
      <c r="E68" s="172">
        <v>16</v>
      </c>
      <c r="F68" s="185"/>
      <c r="G68" s="177"/>
      <c r="H68" s="187"/>
      <c r="I68" s="170"/>
      <c r="J68" s="170"/>
      <c r="K68" s="180"/>
      <c r="L68" s="180"/>
      <c r="M68" s="170"/>
      <c r="N68" s="170"/>
      <c r="O68" s="170"/>
      <c r="P68" s="170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</row>
    <row r="69" spans="1:31" ht="409.6">
      <c r="A69" s="161">
        <f t="shared" si="0"/>
        <v>53</v>
      </c>
      <c r="B69" s="161" t="s">
        <v>19</v>
      </c>
      <c r="C69" s="166" t="s">
        <v>143</v>
      </c>
      <c r="D69" s="167" t="s">
        <v>15</v>
      </c>
      <c r="E69" s="172">
        <v>12</v>
      </c>
      <c r="F69" s="185"/>
      <c r="G69" s="177"/>
      <c r="H69" s="187"/>
      <c r="I69" s="172"/>
      <c r="J69" s="185"/>
      <c r="K69" s="189"/>
      <c r="L69" s="189"/>
      <c r="M69" s="187"/>
      <c r="N69" s="187"/>
      <c r="O69" s="187"/>
      <c r="P69" s="187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</row>
    <row r="70" spans="1:31" ht="409.6">
      <c r="A70" s="161">
        <f t="shared" si="0"/>
        <v>54</v>
      </c>
      <c r="B70" s="161" t="s">
        <v>19</v>
      </c>
      <c r="C70" s="166" t="s">
        <v>43</v>
      </c>
      <c r="D70" s="167" t="s">
        <v>35</v>
      </c>
      <c r="E70" s="168">
        <v>1</v>
      </c>
      <c r="F70" s="185"/>
      <c r="G70" s="189"/>
      <c r="H70" s="187"/>
      <c r="I70" s="170"/>
      <c r="J70" s="185"/>
      <c r="K70" s="189"/>
      <c r="L70" s="189"/>
      <c r="M70" s="187"/>
      <c r="N70" s="187"/>
      <c r="O70" s="187"/>
      <c r="P70" s="187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</row>
    <row r="71" spans="1:31" ht="409.6">
      <c r="A71" s="161">
        <f t="shared" si="0"/>
        <v>55</v>
      </c>
      <c r="B71" s="173" t="s">
        <v>56</v>
      </c>
      <c r="C71" s="174" t="s">
        <v>51</v>
      </c>
      <c r="D71" s="167"/>
      <c r="E71" s="175"/>
      <c r="F71" s="169"/>
      <c r="G71" s="180"/>
      <c r="H71" s="170"/>
      <c r="I71" s="170"/>
      <c r="J71" s="170"/>
      <c r="K71" s="180"/>
      <c r="L71" s="180"/>
      <c r="M71" s="170"/>
      <c r="N71" s="170"/>
      <c r="O71" s="170"/>
      <c r="P71" s="170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</row>
    <row r="72" spans="1:31" ht="409.6">
      <c r="A72" s="161">
        <f t="shared" si="0"/>
        <v>56</v>
      </c>
      <c r="B72" s="194" t="s">
        <v>19</v>
      </c>
      <c r="C72" s="195" t="s">
        <v>55</v>
      </c>
      <c r="D72" s="196" t="s">
        <v>144</v>
      </c>
      <c r="E72" s="197">
        <v>3</v>
      </c>
      <c r="F72" s="198"/>
      <c r="G72" s="198"/>
      <c r="H72" s="198"/>
      <c r="I72" s="198"/>
      <c r="J72" s="198"/>
      <c r="K72" s="198"/>
      <c r="L72" s="199"/>
      <c r="M72" s="200"/>
      <c r="N72" s="200"/>
      <c r="O72" s="201"/>
      <c r="P72" s="202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</row>
    <row r="73" spans="1:31" ht="33.75">
      <c r="A73" s="161">
        <f t="shared" si="0"/>
        <v>57</v>
      </c>
      <c r="B73" s="194" t="s">
        <v>19</v>
      </c>
      <c r="C73" s="195" t="s">
        <v>145</v>
      </c>
      <c r="D73" s="196" t="s">
        <v>54</v>
      </c>
      <c r="E73" s="197">
        <v>0.5</v>
      </c>
      <c r="F73" s="198"/>
      <c r="G73" s="198"/>
      <c r="H73" s="198"/>
      <c r="I73" s="198"/>
      <c r="J73" s="198"/>
      <c r="K73" s="198"/>
      <c r="L73" s="199"/>
      <c r="M73" s="200"/>
      <c r="N73" s="200"/>
      <c r="O73" s="201"/>
      <c r="P73" s="202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</row>
    <row r="74" spans="1:31" ht="409.6">
      <c r="A74" s="204"/>
      <c r="B74" s="205"/>
      <c r="C74" s="206"/>
      <c r="D74" s="207"/>
      <c r="E74" s="208"/>
      <c r="F74" s="209"/>
      <c r="G74" s="209"/>
      <c r="H74" s="209"/>
      <c r="I74" s="209"/>
      <c r="J74" s="209"/>
      <c r="K74" s="209"/>
      <c r="L74" s="210"/>
      <c r="M74" s="211"/>
      <c r="N74" s="211"/>
      <c r="O74" s="212"/>
      <c r="P74" s="21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203"/>
    </row>
    <row r="75" spans="1:31" ht="21.75" customHeight="1">
      <c r="A75" s="214"/>
      <c r="B75" s="214"/>
      <c r="C75" s="376" t="s">
        <v>76</v>
      </c>
      <c r="D75" s="377"/>
      <c r="E75" s="215"/>
      <c r="F75" s="215"/>
      <c r="G75" s="215"/>
      <c r="H75" s="215"/>
      <c r="I75" s="216"/>
      <c r="J75" s="216"/>
      <c r="K75" s="217"/>
      <c r="L75" s="218">
        <f>SUM(L18:L74)</f>
        <v>0</v>
      </c>
      <c r="M75" s="219">
        <f>SUM(M18:M74)</f>
        <v>0</v>
      </c>
      <c r="N75" s="219">
        <f>SUM(N18:N74)</f>
        <v>0</v>
      </c>
      <c r="O75" s="219">
        <f>SUM(O18:O74)</f>
        <v>0</v>
      </c>
      <c r="P75" s="219">
        <f>SUM(P18:P74)</f>
        <v>0</v>
      </c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203"/>
    </row>
    <row r="76" spans="1:31" ht="409.6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</row>
    <row r="77" spans="1:31" ht="409.6">
      <c r="A77" s="144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</row>
    <row r="78" spans="1:31" ht="409.6">
      <c r="A78" s="220"/>
      <c r="B78" s="220"/>
      <c r="C78" s="221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</row>
    <row r="79" spans="1:31" ht="13.5">
      <c r="A79" s="222"/>
      <c r="B79" s="222"/>
      <c r="C79" s="155" t="s">
        <v>166</v>
      </c>
      <c r="D79" s="155"/>
      <c r="E79" s="223"/>
      <c r="F79" s="222"/>
      <c r="G79" s="222"/>
      <c r="H79" s="222"/>
      <c r="I79" s="222"/>
      <c r="J79" s="224" t="s">
        <v>107</v>
      </c>
      <c r="K79" s="222"/>
      <c r="L79" s="222"/>
      <c r="M79" s="222"/>
      <c r="N79" s="222"/>
      <c r="O79" s="222"/>
      <c r="P79" s="222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</row>
    <row r="80" spans="1:31" ht="409.6">
      <c r="A80" s="222"/>
      <c r="B80" s="222"/>
      <c r="C80" s="378" t="s">
        <v>57</v>
      </c>
      <c r="D80" s="378"/>
      <c r="E80" s="378"/>
      <c r="F80" s="155"/>
      <c r="G80" s="225"/>
      <c r="H80" s="225"/>
      <c r="I80" s="222"/>
      <c r="J80" s="226"/>
      <c r="K80" s="155"/>
      <c r="L80" s="155"/>
      <c r="M80" s="155"/>
      <c r="N80" s="155"/>
      <c r="O80" s="222"/>
      <c r="P80" s="222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</row>
    <row r="81" spans="1:31" ht="409.6">
      <c r="A81" s="222"/>
      <c r="B81" s="222"/>
      <c r="C81" s="379" t="s">
        <v>167</v>
      </c>
      <c r="D81" s="379"/>
      <c r="E81" s="379"/>
      <c r="F81" s="155"/>
      <c r="G81" s="222"/>
      <c r="H81" s="222"/>
      <c r="I81" s="222"/>
      <c r="J81" s="226"/>
      <c r="K81" s="155"/>
      <c r="L81" s="155"/>
      <c r="M81" s="155"/>
      <c r="N81" s="155"/>
      <c r="O81" s="222"/>
      <c r="P81" s="222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</row>
    <row r="82" spans="1:31" ht="409.6">
      <c r="A82" s="222"/>
      <c r="B82" s="222"/>
      <c r="C82" s="379"/>
      <c r="D82" s="379"/>
      <c r="E82" s="379"/>
      <c r="F82" s="222"/>
      <c r="G82" s="222"/>
      <c r="H82" s="222"/>
      <c r="I82" s="222"/>
      <c r="J82" s="226"/>
      <c r="K82" s="155"/>
      <c r="L82" s="227"/>
      <c r="M82" s="227"/>
      <c r="N82" s="227"/>
      <c r="O82" s="222" t="s">
        <v>146</v>
      </c>
      <c r="P82" s="222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</row>
    <row r="83" spans="1:31" ht="409.6">
      <c r="A83" s="222"/>
      <c r="B83" s="222"/>
      <c r="C83" s="222"/>
      <c r="D83" s="222"/>
      <c r="E83" s="222"/>
      <c r="F83" s="222"/>
      <c r="G83" s="222"/>
      <c r="H83" s="222"/>
      <c r="I83" s="222"/>
      <c r="J83" s="380" t="s">
        <v>108</v>
      </c>
      <c r="K83" s="380"/>
      <c r="L83" s="380"/>
      <c r="M83" s="380"/>
      <c r="N83" s="380"/>
      <c r="O83" s="222"/>
      <c r="P83" s="222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</row>
    <row r="84" spans="1:31" ht="409.6">
      <c r="A84" s="144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</row>
    <row r="85" spans="1:31" ht="409.6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</row>
    <row r="86" spans="1:31" ht="409.6">
      <c r="A86" s="144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</row>
    <row r="87" spans="1:31" ht="409.6">
      <c r="A87" s="144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</row>
    <row r="88" spans="1:31" ht="409.6">
      <c r="A88" s="144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</row>
    <row r="89" spans="1:31" ht="409.6">
      <c r="A89" s="144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</row>
    <row r="90" spans="1:31" ht="409.6">
      <c r="A90" s="144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</row>
    <row r="91" spans="1:31" ht="409.6">
      <c r="A91" s="144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</row>
    <row r="92" spans="1:31" ht="409.6">
      <c r="A92" s="144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</row>
    <row r="93" spans="1:31" ht="409.6">
      <c r="A93" s="144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</row>
    <row r="94" spans="1:31" ht="409.6">
      <c r="A94" s="144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</row>
    <row r="95" spans="1:31" ht="409.6"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</row>
  </sheetData>
  <autoFilter ref="A16:P261"/>
  <mergeCells count="19">
    <mergeCell ref="C75:D75"/>
    <mergeCell ref="C80:E80"/>
    <mergeCell ref="C81:E81"/>
    <mergeCell ref="C82:E82"/>
    <mergeCell ref="J83:N83"/>
    <mergeCell ref="M13:P13"/>
    <mergeCell ref="A14:A15"/>
    <mergeCell ref="B14:B15"/>
    <mergeCell ref="C14:C15"/>
    <mergeCell ref="D14:D15"/>
    <mergeCell ref="E14:E15"/>
    <mergeCell ref="F14:K14"/>
    <mergeCell ref="L14:P14"/>
    <mergeCell ref="A1:P1"/>
    <mergeCell ref="C2:O2"/>
    <mergeCell ref="A3:P3"/>
    <mergeCell ref="A12:J12"/>
    <mergeCell ref="K12:L12"/>
    <mergeCell ref="N12:O12"/>
  </mergeCells>
  <conditionalFormatting sqref="P5:P9">
    <cfRule type="expression" priority="1" stopIfTrue="1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BP97"/>
  <sheetViews>
    <sheetView workbookViewId="0">
      <selection activeCell="O82" sqref="O82"/>
    </sheetView>
  </sheetViews>
  <sheetFormatPr defaultRowHeight="12.75"/>
  <cols>
    <col min="1" max="2" width="9.140625" style="188"/>
    <col min="3" max="3" width="46.28515625" style="188" customWidth="1"/>
    <col min="4" max="4" width="8.7109375" style="188" customWidth="1"/>
    <col min="5" max="258" width="9.140625" style="188"/>
    <col min="259" max="259" width="46.28515625" style="188" customWidth="1"/>
    <col min="260" max="260" width="8.7109375" style="188" customWidth="1"/>
    <col min="261" max="514" width="9.140625" style="188"/>
    <col min="515" max="515" width="46.28515625" style="188" customWidth="1"/>
    <col min="516" max="516" width="8.7109375" style="188" customWidth="1"/>
    <col min="517" max="770" width="9.140625" style="188"/>
    <col min="771" max="771" width="46.28515625" style="188" customWidth="1"/>
    <col min="772" max="772" width="8.7109375" style="188" customWidth="1"/>
    <col min="773" max="1026" width="9.140625" style="188"/>
    <col min="1027" max="1027" width="46.28515625" style="188" customWidth="1"/>
    <col min="1028" max="1028" width="8.7109375" style="188" customWidth="1"/>
    <col min="1029" max="1282" width="9.140625" style="188"/>
    <col min="1283" max="1283" width="46.28515625" style="188" customWidth="1"/>
    <col min="1284" max="1284" width="8.7109375" style="188" customWidth="1"/>
    <col min="1285" max="1538" width="9.140625" style="188"/>
    <col min="1539" max="1539" width="46.28515625" style="188" customWidth="1"/>
    <col min="1540" max="1540" width="8.7109375" style="188" customWidth="1"/>
    <col min="1541" max="1794" width="9.140625" style="188"/>
    <col min="1795" max="1795" width="46.28515625" style="188" customWidth="1"/>
    <col min="1796" max="1796" width="8.7109375" style="188" customWidth="1"/>
    <col min="1797" max="2050" width="9.140625" style="188"/>
    <col min="2051" max="2051" width="46.28515625" style="188" customWidth="1"/>
    <col min="2052" max="2052" width="8.7109375" style="188" customWidth="1"/>
    <col min="2053" max="2306" width="9.140625" style="188"/>
    <col min="2307" max="2307" width="46.28515625" style="188" customWidth="1"/>
    <col min="2308" max="2308" width="8.7109375" style="188" customWidth="1"/>
    <col min="2309" max="2562" width="9.140625" style="188"/>
    <col min="2563" max="2563" width="46.28515625" style="188" customWidth="1"/>
    <col min="2564" max="2564" width="8.7109375" style="188" customWidth="1"/>
    <col min="2565" max="2818" width="9.140625" style="188"/>
    <col min="2819" max="2819" width="46.28515625" style="188" customWidth="1"/>
    <col min="2820" max="2820" width="8.7109375" style="188" customWidth="1"/>
    <col min="2821" max="3074" width="9.140625" style="188"/>
    <col min="3075" max="3075" width="46.28515625" style="188" customWidth="1"/>
    <col min="3076" max="3076" width="8.7109375" style="188" customWidth="1"/>
    <col min="3077" max="3330" width="9.140625" style="188"/>
    <col min="3331" max="3331" width="46.28515625" style="188" customWidth="1"/>
    <col min="3332" max="3332" width="8.7109375" style="188" customWidth="1"/>
    <col min="3333" max="3586" width="9.140625" style="188"/>
    <col min="3587" max="3587" width="46.28515625" style="188" customWidth="1"/>
    <col min="3588" max="3588" width="8.7109375" style="188" customWidth="1"/>
    <col min="3589" max="3842" width="9.140625" style="188"/>
    <col min="3843" max="3843" width="46.28515625" style="188" customWidth="1"/>
    <col min="3844" max="3844" width="8.7109375" style="188" customWidth="1"/>
    <col min="3845" max="4098" width="9.140625" style="188"/>
    <col min="4099" max="4099" width="46.28515625" style="188" customWidth="1"/>
    <col min="4100" max="4100" width="8.7109375" style="188" customWidth="1"/>
    <col min="4101" max="4354" width="9.140625" style="188"/>
    <col min="4355" max="4355" width="46.28515625" style="188" customWidth="1"/>
    <col min="4356" max="4356" width="8.7109375" style="188" customWidth="1"/>
    <col min="4357" max="4610" width="9.140625" style="188"/>
    <col min="4611" max="4611" width="46.28515625" style="188" customWidth="1"/>
    <col min="4612" max="4612" width="8.7109375" style="188" customWidth="1"/>
    <col min="4613" max="4866" width="9.140625" style="188"/>
    <col min="4867" max="4867" width="46.28515625" style="188" customWidth="1"/>
    <col min="4868" max="4868" width="8.7109375" style="188" customWidth="1"/>
    <col min="4869" max="5122" width="9.140625" style="188"/>
    <col min="5123" max="5123" width="46.28515625" style="188" customWidth="1"/>
    <col min="5124" max="5124" width="8.7109375" style="188" customWidth="1"/>
    <col min="5125" max="5378" width="9.140625" style="188"/>
    <col min="5379" max="5379" width="46.28515625" style="188" customWidth="1"/>
    <col min="5380" max="5380" width="8.7109375" style="188" customWidth="1"/>
    <col min="5381" max="5634" width="9.140625" style="188"/>
    <col min="5635" max="5635" width="46.28515625" style="188" customWidth="1"/>
    <col min="5636" max="5636" width="8.7109375" style="188" customWidth="1"/>
    <col min="5637" max="5890" width="9.140625" style="188"/>
    <col min="5891" max="5891" width="46.28515625" style="188" customWidth="1"/>
    <col min="5892" max="5892" width="8.7109375" style="188" customWidth="1"/>
    <col min="5893" max="6146" width="9.140625" style="188"/>
    <col min="6147" max="6147" width="46.28515625" style="188" customWidth="1"/>
    <col min="6148" max="6148" width="8.7109375" style="188" customWidth="1"/>
    <col min="6149" max="6402" width="9.140625" style="188"/>
    <col min="6403" max="6403" width="46.28515625" style="188" customWidth="1"/>
    <col min="6404" max="6404" width="8.7109375" style="188" customWidth="1"/>
    <col min="6405" max="6658" width="9.140625" style="188"/>
    <col min="6659" max="6659" width="46.28515625" style="188" customWidth="1"/>
    <col min="6660" max="6660" width="8.7109375" style="188" customWidth="1"/>
    <col min="6661" max="6914" width="9.140625" style="188"/>
    <col min="6915" max="6915" width="46.28515625" style="188" customWidth="1"/>
    <col min="6916" max="6916" width="8.7109375" style="188" customWidth="1"/>
    <col min="6917" max="7170" width="9.140625" style="188"/>
    <col min="7171" max="7171" width="46.28515625" style="188" customWidth="1"/>
    <col min="7172" max="7172" width="8.7109375" style="188" customWidth="1"/>
    <col min="7173" max="7426" width="9.140625" style="188"/>
    <col min="7427" max="7427" width="46.28515625" style="188" customWidth="1"/>
    <col min="7428" max="7428" width="8.7109375" style="188" customWidth="1"/>
    <col min="7429" max="7682" width="9.140625" style="188"/>
    <col min="7683" max="7683" width="46.28515625" style="188" customWidth="1"/>
    <col min="7684" max="7684" width="8.7109375" style="188" customWidth="1"/>
    <col min="7685" max="7938" width="9.140625" style="188"/>
    <col min="7939" max="7939" width="46.28515625" style="188" customWidth="1"/>
    <col min="7940" max="7940" width="8.7109375" style="188" customWidth="1"/>
    <col min="7941" max="8194" width="9.140625" style="188"/>
    <col min="8195" max="8195" width="46.28515625" style="188" customWidth="1"/>
    <col min="8196" max="8196" width="8.7109375" style="188" customWidth="1"/>
    <col min="8197" max="8450" width="9.140625" style="188"/>
    <col min="8451" max="8451" width="46.28515625" style="188" customWidth="1"/>
    <col min="8452" max="8452" width="8.7109375" style="188" customWidth="1"/>
    <col min="8453" max="8706" width="9.140625" style="188"/>
    <col min="8707" max="8707" width="46.28515625" style="188" customWidth="1"/>
    <col min="8708" max="8708" width="8.7109375" style="188" customWidth="1"/>
    <col min="8709" max="8962" width="9.140625" style="188"/>
    <col min="8963" max="8963" width="46.28515625" style="188" customWidth="1"/>
    <col min="8964" max="8964" width="8.7109375" style="188" customWidth="1"/>
    <col min="8965" max="9218" width="9.140625" style="188"/>
    <col min="9219" max="9219" width="46.28515625" style="188" customWidth="1"/>
    <col min="9220" max="9220" width="8.7109375" style="188" customWidth="1"/>
    <col min="9221" max="9474" width="9.140625" style="188"/>
    <col min="9475" max="9475" width="46.28515625" style="188" customWidth="1"/>
    <col min="9476" max="9476" width="8.7109375" style="188" customWidth="1"/>
    <col min="9477" max="9730" width="9.140625" style="188"/>
    <col min="9731" max="9731" width="46.28515625" style="188" customWidth="1"/>
    <col min="9732" max="9732" width="8.7109375" style="188" customWidth="1"/>
    <col min="9733" max="9986" width="9.140625" style="188"/>
    <col min="9987" max="9987" width="46.28515625" style="188" customWidth="1"/>
    <col min="9988" max="9988" width="8.7109375" style="188" customWidth="1"/>
    <col min="9989" max="10242" width="9.140625" style="188"/>
    <col min="10243" max="10243" width="46.28515625" style="188" customWidth="1"/>
    <col min="10244" max="10244" width="8.7109375" style="188" customWidth="1"/>
    <col min="10245" max="10498" width="9.140625" style="188"/>
    <col min="10499" max="10499" width="46.28515625" style="188" customWidth="1"/>
    <col min="10500" max="10500" width="8.7109375" style="188" customWidth="1"/>
    <col min="10501" max="10754" width="9.140625" style="188"/>
    <col min="10755" max="10755" width="46.28515625" style="188" customWidth="1"/>
    <col min="10756" max="10756" width="8.7109375" style="188" customWidth="1"/>
    <col min="10757" max="11010" width="9.140625" style="188"/>
    <col min="11011" max="11011" width="46.28515625" style="188" customWidth="1"/>
    <col min="11012" max="11012" width="8.7109375" style="188" customWidth="1"/>
    <col min="11013" max="11266" width="9.140625" style="188"/>
    <col min="11267" max="11267" width="46.28515625" style="188" customWidth="1"/>
    <col min="11268" max="11268" width="8.7109375" style="188" customWidth="1"/>
    <col min="11269" max="11522" width="9.140625" style="188"/>
    <col min="11523" max="11523" width="46.28515625" style="188" customWidth="1"/>
    <col min="11524" max="11524" width="8.7109375" style="188" customWidth="1"/>
    <col min="11525" max="11778" width="9.140625" style="188"/>
    <col min="11779" max="11779" width="46.28515625" style="188" customWidth="1"/>
    <col min="11780" max="11780" width="8.7109375" style="188" customWidth="1"/>
    <col min="11781" max="12034" width="9.140625" style="188"/>
    <col min="12035" max="12035" width="46.28515625" style="188" customWidth="1"/>
    <col min="12036" max="12036" width="8.7109375" style="188" customWidth="1"/>
    <col min="12037" max="12290" width="9.140625" style="188"/>
    <col min="12291" max="12291" width="46.28515625" style="188" customWidth="1"/>
    <col min="12292" max="12292" width="8.7109375" style="188" customWidth="1"/>
    <col min="12293" max="12546" width="9.140625" style="188"/>
    <col min="12547" max="12547" width="46.28515625" style="188" customWidth="1"/>
    <col min="12548" max="12548" width="8.7109375" style="188" customWidth="1"/>
    <col min="12549" max="12802" width="9.140625" style="188"/>
    <col min="12803" max="12803" width="46.28515625" style="188" customWidth="1"/>
    <col min="12804" max="12804" width="8.7109375" style="188" customWidth="1"/>
    <col min="12805" max="13058" width="9.140625" style="188"/>
    <col min="13059" max="13059" width="46.28515625" style="188" customWidth="1"/>
    <col min="13060" max="13060" width="8.7109375" style="188" customWidth="1"/>
    <col min="13061" max="13314" width="9.140625" style="188"/>
    <col min="13315" max="13315" width="46.28515625" style="188" customWidth="1"/>
    <col min="13316" max="13316" width="8.7109375" style="188" customWidth="1"/>
    <col min="13317" max="13570" width="9.140625" style="188"/>
    <col min="13571" max="13571" width="46.28515625" style="188" customWidth="1"/>
    <col min="13572" max="13572" width="8.7109375" style="188" customWidth="1"/>
    <col min="13573" max="13826" width="9.140625" style="188"/>
    <col min="13827" max="13827" width="46.28515625" style="188" customWidth="1"/>
    <col min="13828" max="13828" width="8.7109375" style="188" customWidth="1"/>
    <col min="13829" max="14082" width="9.140625" style="188"/>
    <col min="14083" max="14083" width="46.28515625" style="188" customWidth="1"/>
    <col min="14084" max="14084" width="8.7109375" style="188" customWidth="1"/>
    <col min="14085" max="14338" width="9.140625" style="188"/>
    <col min="14339" max="14339" width="46.28515625" style="188" customWidth="1"/>
    <col min="14340" max="14340" width="8.7109375" style="188" customWidth="1"/>
    <col min="14341" max="14594" width="9.140625" style="188"/>
    <col min="14595" max="14595" width="46.28515625" style="188" customWidth="1"/>
    <col min="14596" max="14596" width="8.7109375" style="188" customWidth="1"/>
    <col min="14597" max="14850" width="9.140625" style="188"/>
    <col min="14851" max="14851" width="46.28515625" style="188" customWidth="1"/>
    <col min="14852" max="14852" width="8.7109375" style="188" customWidth="1"/>
    <col min="14853" max="15106" width="9.140625" style="188"/>
    <col min="15107" max="15107" width="46.28515625" style="188" customWidth="1"/>
    <col min="15108" max="15108" width="8.7109375" style="188" customWidth="1"/>
    <col min="15109" max="15362" width="9.140625" style="188"/>
    <col min="15363" max="15363" width="46.28515625" style="188" customWidth="1"/>
    <col min="15364" max="15364" width="8.7109375" style="188" customWidth="1"/>
    <col min="15365" max="15618" width="9.140625" style="188"/>
    <col min="15619" max="15619" width="46.28515625" style="188" customWidth="1"/>
    <col min="15620" max="15620" width="8.7109375" style="188" customWidth="1"/>
    <col min="15621" max="15874" width="9.140625" style="188"/>
    <col min="15875" max="15875" width="46.28515625" style="188" customWidth="1"/>
    <col min="15876" max="15876" width="8.7109375" style="188" customWidth="1"/>
    <col min="15877" max="16130" width="9.140625" style="188"/>
    <col min="16131" max="16131" width="46.28515625" style="188" customWidth="1"/>
    <col min="16132" max="16132" width="8.7109375" style="188" customWidth="1"/>
    <col min="16133" max="16384" width="9.140625" style="188"/>
  </cols>
  <sheetData>
    <row r="1" spans="1:50" ht="15.75">
      <c r="A1" s="364" t="s">
        <v>154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</row>
    <row r="2" spans="1:50" ht="15.75">
      <c r="A2" s="144"/>
      <c r="B2" s="146"/>
      <c r="C2" s="365" t="s">
        <v>147</v>
      </c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146"/>
      <c r="P2" s="146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</row>
    <row r="3" spans="1:50">
      <c r="A3" s="381" t="s">
        <v>2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</row>
    <row r="4" spans="1:50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</row>
    <row r="5" spans="1:50">
      <c r="A5" s="148" t="s">
        <v>39</v>
      </c>
      <c r="B5" s="148"/>
      <c r="C5" s="147"/>
      <c r="D5" s="147"/>
      <c r="E5" s="147"/>
      <c r="F5" s="147"/>
      <c r="G5" s="147"/>
      <c r="H5" s="147"/>
      <c r="I5" s="147"/>
      <c r="J5" s="147"/>
      <c r="K5" s="147"/>
      <c r="L5" s="149"/>
      <c r="M5" s="149"/>
      <c r="N5" s="149"/>
      <c r="O5" s="149"/>
      <c r="P5" s="7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</row>
    <row r="6" spans="1:50">
      <c r="A6" s="148" t="s">
        <v>40</v>
      </c>
      <c r="B6" s="148"/>
      <c r="C6" s="147"/>
      <c r="D6" s="147"/>
      <c r="E6" s="147"/>
      <c r="F6" s="147"/>
      <c r="G6" s="147"/>
      <c r="H6" s="147"/>
      <c r="I6" s="147"/>
      <c r="J6" s="147"/>
      <c r="K6" s="147"/>
      <c r="L6" s="149"/>
      <c r="M6" s="149"/>
      <c r="N6" s="149"/>
      <c r="O6" s="149"/>
      <c r="P6" s="150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</row>
    <row r="7" spans="1:50" ht="18.75">
      <c r="A7" s="148" t="s">
        <v>10</v>
      </c>
      <c r="B7" s="148"/>
      <c r="C7" s="151"/>
      <c r="D7" s="151"/>
      <c r="E7" s="151"/>
      <c r="F7" s="151"/>
      <c r="G7" s="151"/>
      <c r="H7" s="151"/>
      <c r="I7" s="151"/>
      <c r="J7" s="151"/>
      <c r="K7" s="151"/>
      <c r="L7" s="152"/>
      <c r="M7" s="152"/>
      <c r="N7" s="152"/>
      <c r="O7" s="152"/>
      <c r="P7" s="153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</row>
    <row r="8" spans="1:50" ht="18.75">
      <c r="A8" s="148" t="s">
        <v>148</v>
      </c>
      <c r="B8" s="148"/>
      <c r="C8" s="151"/>
      <c r="D8" s="151"/>
      <c r="E8" s="151"/>
      <c r="F8" s="151"/>
      <c r="G8" s="151"/>
      <c r="H8" s="151"/>
      <c r="I8" s="151"/>
      <c r="J8" s="151"/>
      <c r="K8" s="151"/>
      <c r="L8" s="152"/>
      <c r="M8" s="152"/>
      <c r="N8" s="152"/>
      <c r="O8" s="152"/>
      <c r="P8" s="153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</row>
    <row r="9" spans="1:50" ht="18.75">
      <c r="A9" s="148" t="s">
        <v>11</v>
      </c>
      <c r="B9" s="148"/>
      <c r="C9" s="151"/>
      <c r="D9" s="151"/>
      <c r="E9" s="151"/>
      <c r="F9" s="151"/>
      <c r="G9" s="151"/>
      <c r="H9" s="151"/>
      <c r="I9" s="151"/>
      <c r="J9" s="151"/>
      <c r="K9" s="151"/>
      <c r="L9" s="152"/>
      <c r="M9" s="152"/>
      <c r="N9" s="152"/>
      <c r="O9" s="152"/>
      <c r="P9" s="153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</row>
    <row r="10" spans="1:50" ht="18.75">
      <c r="A10" s="148"/>
      <c r="B10" s="148"/>
      <c r="C10" s="151"/>
      <c r="D10" s="151"/>
      <c r="E10" s="151"/>
      <c r="F10" s="151"/>
      <c r="G10" s="151"/>
      <c r="H10" s="151"/>
      <c r="I10" s="151"/>
      <c r="J10" s="151"/>
      <c r="K10" s="151"/>
      <c r="L10" s="152"/>
      <c r="M10" s="152"/>
      <c r="N10" s="152"/>
      <c r="O10" s="152"/>
      <c r="P10" s="15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</row>
    <row r="11" spans="1:50" ht="18.75">
      <c r="A11" s="148"/>
      <c r="B11" s="148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</row>
    <row r="12" spans="1:50">
      <c r="A12" s="367" t="s">
        <v>115</v>
      </c>
      <c r="B12" s="367"/>
      <c r="C12" s="367"/>
      <c r="D12" s="367"/>
      <c r="E12" s="367"/>
      <c r="F12" s="367"/>
      <c r="G12" s="367"/>
      <c r="H12" s="367"/>
      <c r="I12" s="367"/>
      <c r="J12" s="367"/>
      <c r="K12" s="382">
        <f>P76</f>
        <v>0</v>
      </c>
      <c r="L12" s="382"/>
      <c r="M12" s="155" t="s">
        <v>75</v>
      </c>
      <c r="N12" s="369"/>
      <c r="O12" s="369"/>
      <c r="P12" s="156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</row>
    <row r="13" spans="1:50">
      <c r="A13" s="157"/>
      <c r="B13" s="157"/>
      <c r="C13" s="144"/>
      <c r="D13" s="144"/>
      <c r="E13" s="144"/>
      <c r="F13" s="144"/>
      <c r="G13" s="144"/>
      <c r="H13" s="144"/>
      <c r="I13" s="144"/>
      <c r="J13" s="144"/>
      <c r="K13" s="144"/>
      <c r="L13" s="158"/>
      <c r="M13" s="370" t="s">
        <v>131</v>
      </c>
      <c r="N13" s="370"/>
      <c r="O13" s="370"/>
      <c r="P13" s="370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</row>
    <row r="14" spans="1:50">
      <c r="A14" s="371" t="s">
        <v>9</v>
      </c>
      <c r="B14" s="371" t="s">
        <v>14</v>
      </c>
      <c r="C14" s="371" t="s">
        <v>64</v>
      </c>
      <c r="D14" s="371" t="s">
        <v>65</v>
      </c>
      <c r="E14" s="371" t="s">
        <v>1</v>
      </c>
      <c r="F14" s="384" t="s">
        <v>0</v>
      </c>
      <c r="G14" s="385"/>
      <c r="H14" s="385"/>
      <c r="I14" s="385"/>
      <c r="J14" s="385"/>
      <c r="K14" s="386"/>
      <c r="L14" s="384" t="s">
        <v>3</v>
      </c>
      <c r="M14" s="385"/>
      <c r="N14" s="385"/>
      <c r="O14" s="385"/>
      <c r="P14" s="386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</row>
    <row r="15" spans="1:50" ht="45">
      <c r="A15" s="372"/>
      <c r="B15" s="372"/>
      <c r="C15" s="372"/>
      <c r="D15" s="372"/>
      <c r="E15" s="372"/>
      <c r="F15" s="160" t="s">
        <v>66</v>
      </c>
      <c r="G15" s="160" t="s">
        <v>67</v>
      </c>
      <c r="H15" s="160" t="s">
        <v>68</v>
      </c>
      <c r="I15" s="160" t="s">
        <v>69</v>
      </c>
      <c r="J15" s="160" t="s">
        <v>70</v>
      </c>
      <c r="K15" s="160" t="s">
        <v>71</v>
      </c>
      <c r="L15" s="160" t="s">
        <v>72</v>
      </c>
      <c r="M15" s="160" t="s">
        <v>73</v>
      </c>
      <c r="N15" s="160" t="s">
        <v>69</v>
      </c>
      <c r="O15" s="160" t="s">
        <v>70</v>
      </c>
      <c r="P15" s="160" t="s">
        <v>74</v>
      </c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</row>
    <row r="16" spans="1:50">
      <c r="A16" s="229">
        <v>1</v>
      </c>
      <c r="B16" s="229">
        <v>2</v>
      </c>
      <c r="C16" s="229">
        <v>3</v>
      </c>
      <c r="D16" s="229">
        <v>4</v>
      </c>
      <c r="E16" s="229">
        <v>5</v>
      </c>
      <c r="F16" s="229">
        <v>6</v>
      </c>
      <c r="G16" s="229">
        <v>7</v>
      </c>
      <c r="H16" s="229">
        <v>8</v>
      </c>
      <c r="I16" s="229">
        <v>9</v>
      </c>
      <c r="J16" s="229">
        <v>10</v>
      </c>
      <c r="K16" s="229">
        <v>11</v>
      </c>
      <c r="L16" s="229">
        <v>12</v>
      </c>
      <c r="M16" s="229">
        <v>13</v>
      </c>
      <c r="N16" s="229">
        <v>14</v>
      </c>
      <c r="O16" s="229">
        <v>15</v>
      </c>
      <c r="P16" s="229">
        <v>16</v>
      </c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</row>
    <row r="17" spans="1:68">
      <c r="A17" s="161">
        <v>1</v>
      </c>
      <c r="B17" s="162" t="s">
        <v>13</v>
      </c>
      <c r="C17" s="162" t="s">
        <v>25</v>
      </c>
      <c r="D17" s="230"/>
      <c r="E17" s="231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</row>
    <row r="18" spans="1:68" ht="22.5">
      <c r="A18" s="161">
        <f>A17+1</f>
        <v>2</v>
      </c>
      <c r="B18" s="161" t="s">
        <v>19</v>
      </c>
      <c r="C18" s="166" t="s">
        <v>82</v>
      </c>
      <c r="D18" s="167" t="s">
        <v>132</v>
      </c>
      <c r="E18" s="168">
        <v>51.25</v>
      </c>
      <c r="F18" s="169"/>
      <c r="G18" s="180"/>
      <c r="H18" s="170"/>
      <c r="I18" s="170"/>
      <c r="J18" s="170"/>
      <c r="K18" s="180"/>
      <c r="L18" s="180"/>
      <c r="M18" s="170"/>
      <c r="N18" s="170"/>
      <c r="O18" s="170"/>
      <c r="P18" s="170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234"/>
    </row>
    <row r="19" spans="1:68">
      <c r="A19" s="161">
        <f t="shared" ref="A19:A74" si="0">A18+1</f>
        <v>3</v>
      </c>
      <c r="B19" s="161" t="s">
        <v>19</v>
      </c>
      <c r="C19" s="166" t="s">
        <v>41</v>
      </c>
      <c r="D19" s="167" t="s">
        <v>132</v>
      </c>
      <c r="E19" s="168">
        <v>51.25</v>
      </c>
      <c r="F19" s="169"/>
      <c r="G19" s="180"/>
      <c r="H19" s="170"/>
      <c r="I19" s="170"/>
      <c r="J19" s="170"/>
      <c r="K19" s="180"/>
      <c r="L19" s="180"/>
      <c r="M19" s="170"/>
      <c r="N19" s="170"/>
      <c r="O19" s="170"/>
      <c r="P19" s="170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234"/>
    </row>
    <row r="20" spans="1:68">
      <c r="A20" s="161">
        <f t="shared" si="0"/>
        <v>4</v>
      </c>
      <c r="B20" s="161" t="s">
        <v>19</v>
      </c>
      <c r="C20" s="166" t="s">
        <v>17</v>
      </c>
      <c r="D20" s="167" t="s">
        <v>132</v>
      </c>
      <c r="E20" s="168">
        <v>90.83</v>
      </c>
      <c r="F20" s="169"/>
      <c r="G20" s="180"/>
      <c r="H20" s="170"/>
      <c r="I20" s="170"/>
      <c r="J20" s="170"/>
      <c r="K20" s="180"/>
      <c r="L20" s="180"/>
      <c r="M20" s="170"/>
      <c r="N20" s="170"/>
      <c r="O20" s="170"/>
      <c r="P20" s="170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234"/>
    </row>
    <row r="21" spans="1:68">
      <c r="A21" s="161">
        <f t="shared" si="0"/>
        <v>5</v>
      </c>
      <c r="B21" s="161" t="s">
        <v>19</v>
      </c>
      <c r="C21" s="166" t="s">
        <v>61</v>
      </c>
      <c r="D21" s="167" t="s">
        <v>15</v>
      </c>
      <c r="E21" s="172">
        <v>2</v>
      </c>
      <c r="F21" s="169"/>
      <c r="G21" s="180"/>
      <c r="H21" s="170"/>
      <c r="I21" s="170"/>
      <c r="J21" s="169"/>
      <c r="K21" s="180"/>
      <c r="L21" s="180"/>
      <c r="M21" s="170"/>
      <c r="N21" s="170"/>
      <c r="O21" s="170"/>
      <c r="P21" s="170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234"/>
    </row>
    <row r="22" spans="1:68">
      <c r="A22" s="161">
        <f t="shared" si="0"/>
        <v>6</v>
      </c>
      <c r="B22" s="161" t="s">
        <v>19</v>
      </c>
      <c r="C22" s="166" t="s">
        <v>81</v>
      </c>
      <c r="D22" s="167" t="s">
        <v>35</v>
      </c>
      <c r="E22" s="168">
        <v>1</v>
      </c>
      <c r="F22" s="169"/>
      <c r="G22" s="180"/>
      <c r="H22" s="170"/>
      <c r="I22" s="170"/>
      <c r="J22" s="170"/>
      <c r="K22" s="180"/>
      <c r="L22" s="180"/>
      <c r="M22" s="170"/>
      <c r="N22" s="170"/>
      <c r="O22" s="170"/>
      <c r="P22" s="170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34"/>
    </row>
    <row r="23" spans="1:68">
      <c r="A23" s="161">
        <f t="shared" si="0"/>
        <v>7</v>
      </c>
      <c r="B23" s="161" t="s">
        <v>19</v>
      </c>
      <c r="C23" s="166" t="s">
        <v>18</v>
      </c>
      <c r="D23" s="167" t="s">
        <v>132</v>
      </c>
      <c r="E23" s="168">
        <v>15.64</v>
      </c>
      <c r="F23" s="169"/>
      <c r="G23" s="180"/>
      <c r="H23" s="170"/>
      <c r="I23" s="170"/>
      <c r="J23" s="170"/>
      <c r="K23" s="180"/>
      <c r="L23" s="180"/>
      <c r="M23" s="170"/>
      <c r="N23" s="170"/>
      <c r="O23" s="170"/>
      <c r="P23" s="170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34"/>
    </row>
    <row r="24" spans="1:68">
      <c r="A24" s="161">
        <f t="shared" si="0"/>
        <v>8</v>
      </c>
      <c r="B24" s="161" t="s">
        <v>19</v>
      </c>
      <c r="C24" s="166" t="s">
        <v>26</v>
      </c>
      <c r="D24" s="167" t="s">
        <v>27</v>
      </c>
      <c r="E24" s="168">
        <v>1</v>
      </c>
      <c r="F24" s="169"/>
      <c r="G24" s="180"/>
      <c r="H24" s="170"/>
      <c r="I24" s="170"/>
      <c r="J24" s="170"/>
      <c r="K24" s="180"/>
      <c r="L24" s="180"/>
      <c r="M24" s="170"/>
      <c r="N24" s="170"/>
      <c r="O24" s="170"/>
      <c r="P24" s="170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34"/>
    </row>
    <row r="25" spans="1:68">
      <c r="A25" s="161">
        <f t="shared" si="0"/>
        <v>9</v>
      </c>
      <c r="B25" s="173" t="s">
        <v>21</v>
      </c>
      <c r="C25" s="174" t="s">
        <v>20</v>
      </c>
      <c r="D25" s="167"/>
      <c r="E25" s="175"/>
      <c r="F25" s="169"/>
      <c r="G25" s="180"/>
      <c r="H25" s="170"/>
      <c r="I25" s="170"/>
      <c r="J25" s="170"/>
      <c r="K25" s="180"/>
      <c r="L25" s="180"/>
      <c r="M25" s="170"/>
      <c r="N25" s="170"/>
      <c r="O25" s="170"/>
      <c r="P25" s="170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</row>
    <row r="26" spans="1:68">
      <c r="A26" s="161">
        <f t="shared" si="0"/>
        <v>10</v>
      </c>
      <c r="B26" s="173"/>
      <c r="C26" s="176" t="s">
        <v>23</v>
      </c>
      <c r="D26" s="167"/>
      <c r="E26" s="175"/>
      <c r="F26" s="169"/>
      <c r="G26" s="180"/>
      <c r="H26" s="170"/>
      <c r="I26" s="170"/>
      <c r="J26" s="170"/>
      <c r="K26" s="180"/>
      <c r="L26" s="180"/>
      <c r="M26" s="170"/>
      <c r="N26" s="170"/>
      <c r="O26" s="170"/>
      <c r="P26" s="170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</row>
    <row r="27" spans="1:68" ht="22.5">
      <c r="A27" s="161">
        <f t="shared" si="0"/>
        <v>11</v>
      </c>
      <c r="B27" s="161" t="s">
        <v>19</v>
      </c>
      <c r="C27" s="166" t="s">
        <v>31</v>
      </c>
      <c r="D27" s="167" t="s">
        <v>133</v>
      </c>
      <c r="E27" s="168">
        <v>51.25</v>
      </c>
      <c r="F27" s="169"/>
      <c r="G27" s="177"/>
      <c r="H27" s="170"/>
      <c r="I27" s="170"/>
      <c r="J27" s="170"/>
      <c r="K27" s="180"/>
      <c r="L27" s="180"/>
      <c r="M27" s="170"/>
      <c r="N27" s="170"/>
      <c r="O27" s="170"/>
      <c r="P27" s="170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</row>
    <row r="28" spans="1:68" ht="13.5">
      <c r="A28" s="161">
        <f t="shared" si="0"/>
        <v>12</v>
      </c>
      <c r="B28" s="161" t="s">
        <v>19</v>
      </c>
      <c r="C28" s="166" t="s">
        <v>30</v>
      </c>
      <c r="D28" s="167" t="s">
        <v>133</v>
      </c>
      <c r="E28" s="168">
        <v>51.25</v>
      </c>
      <c r="F28" s="169"/>
      <c r="G28" s="177"/>
      <c r="H28" s="170"/>
      <c r="I28" s="170"/>
      <c r="J28" s="170"/>
      <c r="K28" s="180"/>
      <c r="L28" s="180"/>
      <c r="M28" s="170"/>
      <c r="N28" s="170"/>
      <c r="O28" s="170"/>
      <c r="P28" s="170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</row>
    <row r="29" spans="1:68" ht="33.75">
      <c r="A29" s="161">
        <f t="shared" si="0"/>
        <v>13</v>
      </c>
      <c r="B29" s="161" t="s">
        <v>19</v>
      </c>
      <c r="C29" s="166" t="s">
        <v>100</v>
      </c>
      <c r="D29" s="167" t="s">
        <v>132</v>
      </c>
      <c r="E29" s="168">
        <v>51.25</v>
      </c>
      <c r="F29" s="169"/>
      <c r="G29" s="177"/>
      <c r="H29" s="170"/>
      <c r="I29" s="170"/>
      <c r="J29" s="170"/>
      <c r="K29" s="180"/>
      <c r="L29" s="180"/>
      <c r="M29" s="170"/>
      <c r="N29" s="170"/>
      <c r="O29" s="170"/>
      <c r="P29" s="170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3"/>
      <c r="AX29" s="234"/>
    </row>
    <row r="30" spans="1:68" ht="22.5">
      <c r="A30" s="161">
        <f t="shared" si="0"/>
        <v>14</v>
      </c>
      <c r="B30" s="161" t="s">
        <v>19</v>
      </c>
      <c r="C30" s="166" t="s">
        <v>89</v>
      </c>
      <c r="D30" s="167" t="s">
        <v>134</v>
      </c>
      <c r="E30" s="168">
        <v>51.25</v>
      </c>
      <c r="F30" s="169"/>
      <c r="G30" s="177"/>
      <c r="H30" s="170"/>
      <c r="I30" s="170"/>
      <c r="J30" s="170"/>
      <c r="K30" s="180"/>
      <c r="L30" s="180"/>
      <c r="M30" s="170"/>
      <c r="N30" s="170"/>
      <c r="O30" s="170"/>
      <c r="P30" s="170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</row>
    <row r="31" spans="1:68" ht="22.5">
      <c r="A31" s="161">
        <f t="shared" si="0"/>
        <v>15</v>
      </c>
      <c r="B31" s="161" t="s">
        <v>19</v>
      </c>
      <c r="C31" s="166" t="s">
        <v>94</v>
      </c>
      <c r="D31" s="167" t="s">
        <v>134</v>
      </c>
      <c r="E31" s="168">
        <v>51.25</v>
      </c>
      <c r="F31" s="169"/>
      <c r="G31" s="177"/>
      <c r="H31" s="170"/>
      <c r="I31" s="170"/>
      <c r="J31" s="170"/>
      <c r="K31" s="180"/>
      <c r="L31" s="180"/>
      <c r="M31" s="170"/>
      <c r="N31" s="170"/>
      <c r="O31" s="170"/>
      <c r="P31" s="170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</row>
    <row r="32" spans="1:68" s="145" customFormat="1" ht="22.5">
      <c r="A32" s="161">
        <f t="shared" si="0"/>
        <v>16</v>
      </c>
      <c r="B32" s="161" t="s">
        <v>19</v>
      </c>
      <c r="C32" s="166" t="s">
        <v>83</v>
      </c>
      <c r="D32" s="167" t="s">
        <v>16</v>
      </c>
      <c r="E32" s="168">
        <v>29.39</v>
      </c>
      <c r="F32" s="169"/>
      <c r="G32" s="177"/>
      <c r="H32" s="170"/>
      <c r="I32" s="170"/>
      <c r="J32" s="170"/>
      <c r="K32" s="169"/>
      <c r="L32" s="169"/>
      <c r="M32" s="170"/>
      <c r="N32" s="170"/>
      <c r="O32" s="170"/>
      <c r="P32" s="170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6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</row>
    <row r="33" spans="1:68" s="145" customFormat="1" ht="22.5">
      <c r="A33" s="161">
        <f t="shared" si="0"/>
        <v>17</v>
      </c>
      <c r="B33" s="161" t="s">
        <v>19</v>
      </c>
      <c r="C33" s="166" t="s">
        <v>50</v>
      </c>
      <c r="D33" s="167" t="s">
        <v>134</v>
      </c>
      <c r="E33" s="168">
        <v>14.7</v>
      </c>
      <c r="F33" s="169"/>
      <c r="G33" s="177"/>
      <c r="H33" s="170"/>
      <c r="I33" s="170"/>
      <c r="J33" s="170"/>
      <c r="K33" s="169"/>
      <c r="L33" s="169"/>
      <c r="M33" s="170"/>
      <c r="N33" s="170"/>
      <c r="O33" s="170"/>
      <c r="P33" s="170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6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</row>
    <row r="34" spans="1:68" s="145" customFormat="1" ht="45">
      <c r="A34" s="161">
        <f t="shared" si="0"/>
        <v>18</v>
      </c>
      <c r="B34" s="161" t="s">
        <v>19</v>
      </c>
      <c r="C34" s="166" t="s">
        <v>135</v>
      </c>
      <c r="D34" s="167" t="s">
        <v>134</v>
      </c>
      <c r="E34" s="168">
        <v>14.7</v>
      </c>
      <c r="F34" s="169"/>
      <c r="G34" s="177"/>
      <c r="H34" s="170"/>
      <c r="I34" s="170"/>
      <c r="J34" s="170"/>
      <c r="K34" s="169"/>
      <c r="L34" s="169"/>
      <c r="M34" s="170"/>
      <c r="N34" s="170"/>
      <c r="O34" s="170"/>
      <c r="P34" s="170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6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</row>
    <row r="35" spans="1:68" ht="409.6">
      <c r="A35" s="161">
        <f t="shared" si="0"/>
        <v>19</v>
      </c>
      <c r="B35" s="173"/>
      <c r="C35" s="176" t="s">
        <v>28</v>
      </c>
      <c r="D35" s="167"/>
      <c r="E35" s="175"/>
      <c r="F35" s="169"/>
      <c r="G35" s="180"/>
      <c r="H35" s="170"/>
      <c r="I35" s="170"/>
      <c r="J35" s="170"/>
      <c r="K35" s="180"/>
      <c r="L35" s="180"/>
      <c r="M35" s="170"/>
      <c r="N35" s="170"/>
      <c r="O35" s="170"/>
      <c r="P35" s="170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4"/>
      <c r="AW35" s="234"/>
      <c r="AX35" s="234"/>
    </row>
    <row r="36" spans="1:68" ht="409.6">
      <c r="A36" s="161">
        <f t="shared" si="0"/>
        <v>20</v>
      </c>
      <c r="B36" s="161" t="s">
        <v>19</v>
      </c>
      <c r="C36" s="166" t="s">
        <v>149</v>
      </c>
      <c r="D36" s="167" t="s">
        <v>137</v>
      </c>
      <c r="E36" s="168">
        <v>22.54</v>
      </c>
      <c r="F36" s="169"/>
      <c r="G36" s="177"/>
      <c r="H36" s="170"/>
      <c r="I36" s="170"/>
      <c r="J36" s="170"/>
      <c r="K36" s="180"/>
      <c r="L36" s="180"/>
      <c r="M36" s="170"/>
      <c r="N36" s="170"/>
      <c r="O36" s="170"/>
      <c r="P36" s="170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</row>
    <row r="37" spans="1:68" ht="22.5">
      <c r="A37" s="161">
        <f t="shared" si="0"/>
        <v>21</v>
      </c>
      <c r="B37" s="161" t="s">
        <v>19</v>
      </c>
      <c r="C37" s="166" t="s">
        <v>31</v>
      </c>
      <c r="D37" s="167" t="s">
        <v>133</v>
      </c>
      <c r="E37" s="168">
        <v>90.83</v>
      </c>
      <c r="F37" s="169"/>
      <c r="G37" s="177"/>
      <c r="H37" s="170"/>
      <c r="I37" s="170"/>
      <c r="J37" s="170"/>
      <c r="K37" s="180"/>
      <c r="L37" s="180"/>
      <c r="M37" s="170"/>
      <c r="N37" s="170"/>
      <c r="O37" s="170"/>
      <c r="P37" s="170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</row>
    <row r="38" spans="1:68" ht="33.75">
      <c r="A38" s="161">
        <f t="shared" si="0"/>
        <v>22</v>
      </c>
      <c r="B38" s="161" t="s">
        <v>19</v>
      </c>
      <c r="C38" s="166" t="s">
        <v>101</v>
      </c>
      <c r="D38" s="167" t="s">
        <v>132</v>
      </c>
      <c r="E38" s="168">
        <v>90.83</v>
      </c>
      <c r="F38" s="169"/>
      <c r="G38" s="177"/>
      <c r="H38" s="170"/>
      <c r="I38" s="170"/>
      <c r="J38" s="170"/>
      <c r="K38" s="180"/>
      <c r="L38" s="180"/>
      <c r="M38" s="170"/>
      <c r="N38" s="170"/>
      <c r="O38" s="170"/>
      <c r="P38" s="170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</row>
    <row r="39" spans="1:68" ht="22.5">
      <c r="A39" s="161">
        <f t="shared" si="0"/>
        <v>23</v>
      </c>
      <c r="B39" s="161" t="s">
        <v>19</v>
      </c>
      <c r="C39" s="166" t="s">
        <v>32</v>
      </c>
      <c r="D39" s="167" t="s">
        <v>134</v>
      </c>
      <c r="E39" s="168">
        <v>113.37</v>
      </c>
      <c r="F39" s="169"/>
      <c r="G39" s="177"/>
      <c r="H39" s="170"/>
      <c r="I39" s="170"/>
      <c r="J39" s="170"/>
      <c r="K39" s="180"/>
      <c r="L39" s="180"/>
      <c r="M39" s="170"/>
      <c r="N39" s="170"/>
      <c r="O39" s="170"/>
      <c r="P39" s="170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</row>
    <row r="40" spans="1:68" ht="33.75">
      <c r="A40" s="161">
        <f t="shared" si="0"/>
        <v>24</v>
      </c>
      <c r="B40" s="161" t="s">
        <v>19</v>
      </c>
      <c r="C40" s="166" t="s">
        <v>150</v>
      </c>
      <c r="D40" s="167" t="s">
        <v>134</v>
      </c>
      <c r="E40" s="168">
        <v>113.37</v>
      </c>
      <c r="F40" s="169"/>
      <c r="G40" s="177"/>
      <c r="H40" s="170"/>
      <c r="I40" s="170"/>
      <c r="J40" s="170"/>
      <c r="K40" s="180"/>
      <c r="L40" s="180"/>
      <c r="M40" s="170"/>
      <c r="N40" s="170"/>
      <c r="O40" s="170"/>
      <c r="P40" s="170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</row>
    <row r="41" spans="1:68" ht="22.5">
      <c r="A41" s="161">
        <f t="shared" si="0"/>
        <v>25</v>
      </c>
      <c r="B41" s="161" t="s">
        <v>19</v>
      </c>
      <c r="C41" s="166" t="s">
        <v>79</v>
      </c>
      <c r="D41" s="167" t="s">
        <v>134</v>
      </c>
      <c r="E41" s="178">
        <v>7.85</v>
      </c>
      <c r="F41" s="169"/>
      <c r="G41" s="177"/>
      <c r="H41" s="170"/>
      <c r="I41" s="170"/>
      <c r="J41" s="170"/>
      <c r="K41" s="169"/>
      <c r="L41" s="169"/>
      <c r="M41" s="170"/>
      <c r="N41" s="170"/>
      <c r="O41" s="170"/>
      <c r="P41" s="170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</row>
    <row r="42" spans="1:68" ht="409.6">
      <c r="A42" s="161">
        <f t="shared" si="0"/>
        <v>26</v>
      </c>
      <c r="B42" s="173"/>
      <c r="C42" s="176" t="s">
        <v>33</v>
      </c>
      <c r="D42" s="167"/>
      <c r="E42" s="175"/>
      <c r="F42" s="169"/>
      <c r="G42" s="180"/>
      <c r="H42" s="170"/>
      <c r="I42" s="170"/>
      <c r="J42" s="170"/>
      <c r="K42" s="180"/>
      <c r="L42" s="180"/>
      <c r="M42" s="170"/>
      <c r="N42" s="170"/>
      <c r="O42" s="170"/>
      <c r="P42" s="170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</row>
    <row r="43" spans="1:68" ht="15.75">
      <c r="A43" s="161">
        <f t="shared" si="0"/>
        <v>27</v>
      </c>
      <c r="B43" s="161" t="s">
        <v>19</v>
      </c>
      <c r="C43" s="166" t="s">
        <v>86</v>
      </c>
      <c r="D43" s="167" t="s">
        <v>134</v>
      </c>
      <c r="E43" s="168">
        <v>51.25</v>
      </c>
      <c r="F43" s="169"/>
      <c r="G43" s="177"/>
      <c r="H43" s="170"/>
      <c r="I43" s="170"/>
      <c r="J43" s="170"/>
      <c r="K43" s="180"/>
      <c r="L43" s="180"/>
      <c r="M43" s="170"/>
      <c r="N43" s="170"/>
      <c r="O43" s="170"/>
      <c r="P43" s="170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234"/>
      <c r="AT43" s="234"/>
      <c r="AU43" s="234"/>
      <c r="AV43" s="234"/>
      <c r="AW43" s="234"/>
      <c r="AX43" s="234"/>
    </row>
    <row r="44" spans="1:68" ht="15.75">
      <c r="A44" s="161">
        <f t="shared" si="0"/>
        <v>28</v>
      </c>
      <c r="B44" s="161" t="s">
        <v>19</v>
      </c>
      <c r="C44" s="166" t="s">
        <v>87</v>
      </c>
      <c r="D44" s="167" t="s">
        <v>134</v>
      </c>
      <c r="E44" s="168">
        <f>E43</f>
        <v>51.25</v>
      </c>
      <c r="F44" s="169"/>
      <c r="G44" s="177"/>
      <c r="H44" s="170"/>
      <c r="I44" s="170"/>
      <c r="J44" s="170"/>
      <c r="K44" s="169"/>
      <c r="L44" s="169"/>
      <c r="M44" s="170"/>
      <c r="N44" s="170"/>
      <c r="O44" s="170"/>
      <c r="P44" s="170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</row>
    <row r="45" spans="1:68" ht="409.6">
      <c r="A45" s="161">
        <f t="shared" si="0"/>
        <v>29</v>
      </c>
      <c r="B45" s="161" t="s">
        <v>19</v>
      </c>
      <c r="C45" s="166" t="s">
        <v>136</v>
      </c>
      <c r="D45" s="167" t="s">
        <v>137</v>
      </c>
      <c r="E45" s="168">
        <v>51.25</v>
      </c>
      <c r="F45" s="169"/>
      <c r="G45" s="177"/>
      <c r="H45" s="170"/>
      <c r="I45" s="170"/>
      <c r="J45" s="170"/>
      <c r="K45" s="169"/>
      <c r="L45" s="169"/>
      <c r="M45" s="170"/>
      <c r="N45" s="170"/>
      <c r="O45" s="170"/>
      <c r="P45" s="170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</row>
    <row r="46" spans="1:68" ht="409.6">
      <c r="A46" s="161">
        <f t="shared" si="0"/>
        <v>30</v>
      </c>
      <c r="B46" s="161" t="s">
        <v>19</v>
      </c>
      <c r="C46" s="166" t="s">
        <v>138</v>
      </c>
      <c r="D46" s="167" t="s">
        <v>16</v>
      </c>
      <c r="E46" s="168">
        <v>29.39</v>
      </c>
      <c r="F46" s="169"/>
      <c r="G46" s="177"/>
      <c r="H46" s="170"/>
      <c r="I46" s="170"/>
      <c r="J46" s="170"/>
      <c r="K46" s="180"/>
      <c r="L46" s="180"/>
      <c r="M46" s="170"/>
      <c r="N46" s="170"/>
      <c r="O46" s="170"/>
      <c r="P46" s="170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7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</row>
    <row r="47" spans="1:68" ht="409.6">
      <c r="A47" s="161">
        <f t="shared" si="0"/>
        <v>31</v>
      </c>
      <c r="B47" s="161" t="s">
        <v>19</v>
      </c>
      <c r="C47" s="166" t="s">
        <v>139</v>
      </c>
      <c r="D47" s="167" t="s">
        <v>16</v>
      </c>
      <c r="E47" s="168">
        <v>29.39</v>
      </c>
      <c r="F47" s="169"/>
      <c r="G47" s="177"/>
      <c r="H47" s="170"/>
      <c r="I47" s="170"/>
      <c r="J47" s="170"/>
      <c r="K47" s="180"/>
      <c r="L47" s="180"/>
      <c r="M47" s="170"/>
      <c r="N47" s="170"/>
      <c r="O47" s="170"/>
      <c r="P47" s="170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</row>
    <row r="48" spans="1:68" ht="22.5">
      <c r="A48" s="161">
        <f t="shared" si="0"/>
        <v>32</v>
      </c>
      <c r="B48" s="161" t="s">
        <v>19</v>
      </c>
      <c r="C48" s="166" t="s">
        <v>140</v>
      </c>
      <c r="D48" s="167" t="s">
        <v>16</v>
      </c>
      <c r="E48" s="168">
        <v>8.5</v>
      </c>
      <c r="F48" s="169"/>
      <c r="G48" s="180"/>
      <c r="H48" s="170"/>
      <c r="I48" s="170"/>
      <c r="J48" s="170"/>
      <c r="K48" s="180"/>
      <c r="L48" s="180"/>
      <c r="M48" s="170"/>
      <c r="N48" s="170"/>
      <c r="O48" s="170"/>
      <c r="P48" s="170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  <c r="AW48" s="234"/>
      <c r="AX48" s="234"/>
    </row>
    <row r="49" spans="1:50" ht="409.6">
      <c r="A49" s="161">
        <f t="shared" si="0"/>
        <v>33</v>
      </c>
      <c r="B49" s="173"/>
      <c r="C49" s="176" t="s">
        <v>34</v>
      </c>
      <c r="D49" s="167"/>
      <c r="E49" s="175"/>
      <c r="F49" s="167"/>
      <c r="G49" s="180"/>
      <c r="H49" s="170"/>
      <c r="I49" s="170"/>
      <c r="J49" s="170"/>
      <c r="K49" s="180"/>
      <c r="L49" s="180"/>
      <c r="M49" s="170"/>
      <c r="N49" s="170"/>
      <c r="O49" s="170"/>
      <c r="P49" s="170"/>
    </row>
    <row r="50" spans="1:50" ht="36">
      <c r="A50" s="161">
        <f t="shared" si="0"/>
        <v>34</v>
      </c>
      <c r="B50" s="181" t="s">
        <v>19</v>
      </c>
      <c r="C50" s="182" t="s">
        <v>141</v>
      </c>
      <c r="D50" s="181" t="s">
        <v>127</v>
      </c>
      <c r="E50" s="183">
        <v>4.8</v>
      </c>
      <c r="F50" s="177"/>
      <c r="G50" s="177"/>
      <c r="H50" s="184"/>
      <c r="I50" s="184"/>
      <c r="J50" s="184"/>
      <c r="K50" s="177"/>
      <c r="L50" s="177"/>
      <c r="M50" s="184"/>
      <c r="N50" s="184"/>
      <c r="O50" s="184"/>
      <c r="P50" s="18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4"/>
      <c r="AS50" s="234"/>
      <c r="AT50" s="234"/>
      <c r="AU50" s="234"/>
      <c r="AV50" s="234"/>
      <c r="AW50" s="234"/>
      <c r="AX50" s="234"/>
    </row>
    <row r="51" spans="1:50" ht="409.6">
      <c r="A51" s="161">
        <f t="shared" si="0"/>
        <v>35</v>
      </c>
      <c r="B51" s="161" t="s">
        <v>19</v>
      </c>
      <c r="C51" s="166" t="s">
        <v>116</v>
      </c>
      <c r="D51" s="167" t="s">
        <v>35</v>
      </c>
      <c r="E51" s="168">
        <v>1</v>
      </c>
      <c r="F51" s="169"/>
      <c r="G51" s="177"/>
      <c r="H51" s="170"/>
      <c r="I51" s="170"/>
      <c r="J51" s="170"/>
      <c r="K51" s="180"/>
      <c r="L51" s="180"/>
      <c r="M51" s="170"/>
      <c r="N51" s="170"/>
      <c r="O51" s="170"/>
      <c r="P51" s="170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</row>
    <row r="52" spans="1:50" ht="409.6">
      <c r="A52" s="161">
        <f t="shared" si="0"/>
        <v>36</v>
      </c>
      <c r="B52" s="161" t="s">
        <v>19</v>
      </c>
      <c r="C52" s="166" t="s">
        <v>102</v>
      </c>
      <c r="D52" s="167" t="s">
        <v>16</v>
      </c>
      <c r="E52" s="168">
        <v>6.5</v>
      </c>
      <c r="F52" s="169"/>
      <c r="G52" s="177"/>
      <c r="H52" s="170"/>
      <c r="I52" s="170"/>
      <c r="J52" s="170"/>
      <c r="K52" s="180"/>
      <c r="L52" s="180"/>
      <c r="M52" s="170"/>
      <c r="N52" s="170"/>
      <c r="O52" s="170"/>
      <c r="P52" s="170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</row>
    <row r="53" spans="1:50" ht="409.6">
      <c r="A53" s="161">
        <f t="shared" si="0"/>
        <v>37</v>
      </c>
      <c r="B53" s="161" t="s">
        <v>19</v>
      </c>
      <c r="C53" s="166" t="s">
        <v>90</v>
      </c>
      <c r="D53" s="167" t="s">
        <v>16</v>
      </c>
      <c r="E53" s="168">
        <v>6.5</v>
      </c>
      <c r="F53" s="169"/>
      <c r="G53" s="177"/>
      <c r="H53" s="170"/>
      <c r="I53" s="170"/>
      <c r="J53" s="170"/>
      <c r="K53" s="180"/>
      <c r="L53" s="180"/>
      <c r="M53" s="170"/>
      <c r="N53" s="170"/>
      <c r="O53" s="170"/>
      <c r="P53" s="170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  <c r="AS53" s="234"/>
      <c r="AT53" s="234"/>
      <c r="AU53" s="234"/>
      <c r="AV53" s="234"/>
      <c r="AW53" s="234"/>
      <c r="AX53" s="234"/>
    </row>
    <row r="54" spans="1:50" ht="409.6">
      <c r="A54" s="161">
        <f t="shared" si="0"/>
        <v>38</v>
      </c>
      <c r="B54" s="173"/>
      <c r="C54" s="176" t="s">
        <v>37</v>
      </c>
      <c r="D54" s="167"/>
      <c r="E54" s="175"/>
      <c r="F54" s="169"/>
      <c r="G54" s="180"/>
      <c r="H54" s="170"/>
      <c r="I54" s="170"/>
      <c r="J54" s="170"/>
      <c r="K54" s="180"/>
      <c r="L54" s="180"/>
      <c r="M54" s="170"/>
      <c r="N54" s="170"/>
      <c r="O54" s="170"/>
      <c r="P54" s="170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4"/>
    </row>
    <row r="55" spans="1:50" ht="409.6">
      <c r="A55" s="161">
        <f t="shared" si="0"/>
        <v>39</v>
      </c>
      <c r="B55" s="161" t="s">
        <v>19</v>
      </c>
      <c r="C55" s="166" t="s">
        <v>103</v>
      </c>
      <c r="D55" s="167" t="s">
        <v>35</v>
      </c>
      <c r="E55" s="168">
        <v>4</v>
      </c>
      <c r="F55" s="169"/>
      <c r="G55" s="177"/>
      <c r="H55" s="170"/>
      <c r="I55" s="170"/>
      <c r="J55" s="170"/>
      <c r="K55" s="180"/>
      <c r="L55" s="180"/>
      <c r="M55" s="170"/>
      <c r="N55" s="170"/>
      <c r="O55" s="170"/>
      <c r="P55" s="170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4"/>
    </row>
    <row r="56" spans="1:50" ht="409.6">
      <c r="A56" s="161">
        <f t="shared" si="0"/>
        <v>40</v>
      </c>
      <c r="B56" s="161" t="s">
        <v>19</v>
      </c>
      <c r="C56" s="166" t="s">
        <v>104</v>
      </c>
      <c r="D56" s="167" t="s">
        <v>35</v>
      </c>
      <c r="E56" s="168">
        <v>4</v>
      </c>
      <c r="F56" s="169"/>
      <c r="G56" s="177"/>
      <c r="H56" s="170"/>
      <c r="I56" s="170"/>
      <c r="J56" s="170"/>
      <c r="K56" s="180"/>
      <c r="L56" s="180"/>
      <c r="M56" s="170"/>
      <c r="N56" s="170"/>
      <c r="O56" s="170"/>
      <c r="P56" s="170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</row>
    <row r="57" spans="1:50" ht="22.5">
      <c r="A57" s="161">
        <f t="shared" si="0"/>
        <v>41</v>
      </c>
      <c r="B57" s="161" t="s">
        <v>19</v>
      </c>
      <c r="C57" s="166" t="s">
        <v>38</v>
      </c>
      <c r="D57" s="167" t="s">
        <v>134</v>
      </c>
      <c r="E57" s="168">
        <v>4.07</v>
      </c>
      <c r="F57" s="169"/>
      <c r="G57" s="177"/>
      <c r="H57" s="170"/>
      <c r="I57" s="170"/>
      <c r="J57" s="170"/>
      <c r="K57" s="180"/>
      <c r="L57" s="180"/>
      <c r="M57" s="170"/>
      <c r="N57" s="170"/>
      <c r="O57" s="170"/>
      <c r="P57" s="170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T57" s="234"/>
      <c r="AU57" s="234"/>
      <c r="AV57" s="234"/>
      <c r="AW57" s="234"/>
      <c r="AX57" s="234"/>
    </row>
    <row r="58" spans="1:50" ht="409.6">
      <c r="A58" s="161">
        <f t="shared" si="0"/>
        <v>42</v>
      </c>
      <c r="B58" s="173"/>
      <c r="C58" s="174" t="s">
        <v>62</v>
      </c>
      <c r="D58" s="167"/>
      <c r="E58" s="175"/>
      <c r="F58" s="169"/>
      <c r="G58" s="180"/>
      <c r="H58" s="170"/>
      <c r="I58" s="170"/>
      <c r="J58" s="170"/>
      <c r="K58" s="180"/>
      <c r="L58" s="180"/>
      <c r="M58" s="170"/>
      <c r="N58" s="170"/>
      <c r="O58" s="170"/>
      <c r="P58" s="170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4"/>
      <c r="AU58" s="234"/>
      <c r="AV58" s="234"/>
      <c r="AW58" s="234"/>
      <c r="AX58" s="234"/>
    </row>
    <row r="59" spans="1:50" ht="33.75">
      <c r="A59" s="161">
        <f t="shared" si="0"/>
        <v>43</v>
      </c>
      <c r="B59" s="161" t="s">
        <v>19</v>
      </c>
      <c r="C59" s="166" t="s">
        <v>63</v>
      </c>
      <c r="D59" s="167" t="s">
        <v>15</v>
      </c>
      <c r="E59" s="168">
        <v>2</v>
      </c>
      <c r="F59" s="169"/>
      <c r="G59" s="177"/>
      <c r="H59" s="170"/>
      <c r="I59" s="170"/>
      <c r="J59" s="170"/>
      <c r="K59" s="180"/>
      <c r="L59" s="180"/>
      <c r="M59" s="170"/>
      <c r="N59" s="170"/>
      <c r="O59" s="170"/>
      <c r="P59" s="170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4"/>
      <c r="AU59" s="234"/>
      <c r="AV59" s="234"/>
      <c r="AW59" s="234"/>
      <c r="AX59" s="233"/>
    </row>
    <row r="60" spans="1:50" ht="409.6">
      <c r="A60" s="161">
        <f t="shared" si="0"/>
        <v>44</v>
      </c>
      <c r="B60" s="173" t="s">
        <v>44</v>
      </c>
      <c r="C60" s="174" t="s">
        <v>49</v>
      </c>
      <c r="D60" s="167"/>
      <c r="E60" s="175"/>
      <c r="F60" s="169"/>
      <c r="G60" s="180"/>
      <c r="H60" s="170"/>
      <c r="I60" s="170"/>
      <c r="J60" s="170"/>
      <c r="K60" s="180"/>
      <c r="L60" s="180"/>
      <c r="M60" s="170"/>
      <c r="N60" s="170"/>
      <c r="O60" s="170"/>
      <c r="P60" s="170"/>
      <c r="AH60" s="234"/>
      <c r="AI60" s="234"/>
      <c r="AJ60" s="234"/>
      <c r="AK60" s="234"/>
      <c r="AL60" s="234"/>
      <c r="AM60" s="234"/>
      <c r="AN60" s="234"/>
      <c r="AO60" s="234"/>
      <c r="AP60" s="234"/>
      <c r="AQ60" s="234"/>
      <c r="AR60" s="234"/>
      <c r="AS60" s="234"/>
      <c r="AT60" s="234"/>
      <c r="AU60" s="234"/>
      <c r="AV60" s="234"/>
      <c r="AW60" s="234"/>
      <c r="AX60" s="234"/>
    </row>
    <row r="61" spans="1:50" ht="409.6">
      <c r="A61" s="161">
        <f t="shared" si="0"/>
        <v>45</v>
      </c>
      <c r="B61" s="161" t="s">
        <v>19</v>
      </c>
      <c r="C61" s="166" t="s">
        <v>45</v>
      </c>
      <c r="D61" s="167" t="s">
        <v>16</v>
      </c>
      <c r="E61" s="238">
        <v>71</v>
      </c>
      <c r="F61" s="185"/>
      <c r="G61" s="177"/>
      <c r="H61" s="187"/>
      <c r="I61" s="170"/>
      <c r="J61" s="185"/>
      <c r="K61" s="189"/>
      <c r="L61" s="189"/>
      <c r="M61" s="187"/>
      <c r="N61" s="187"/>
      <c r="O61" s="187"/>
      <c r="P61" s="187"/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4"/>
      <c r="AS61" s="234"/>
      <c r="AT61" s="234"/>
      <c r="AU61" s="234"/>
      <c r="AV61" s="234"/>
      <c r="AW61" s="234"/>
      <c r="AX61" s="234"/>
    </row>
    <row r="62" spans="1:50" ht="409.6">
      <c r="A62" s="161">
        <f t="shared" si="0"/>
        <v>46</v>
      </c>
      <c r="B62" s="161" t="s">
        <v>19</v>
      </c>
      <c r="C62" s="166" t="s">
        <v>46</v>
      </c>
      <c r="D62" s="167" t="s">
        <v>16</v>
      </c>
      <c r="E62" s="238">
        <v>74</v>
      </c>
      <c r="F62" s="185"/>
      <c r="G62" s="177"/>
      <c r="H62" s="187"/>
      <c r="I62" s="170"/>
      <c r="J62" s="185"/>
      <c r="K62" s="189"/>
      <c r="L62" s="189"/>
      <c r="M62" s="187"/>
      <c r="N62" s="187"/>
      <c r="O62" s="187"/>
      <c r="P62" s="187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  <c r="AU62" s="234"/>
      <c r="AV62" s="234"/>
      <c r="AW62" s="234"/>
      <c r="AX62" s="233"/>
    </row>
    <row r="63" spans="1:50" ht="409.6">
      <c r="A63" s="161">
        <f t="shared" si="0"/>
        <v>47</v>
      </c>
      <c r="B63" s="161" t="s">
        <v>19</v>
      </c>
      <c r="C63" s="166" t="s">
        <v>48</v>
      </c>
      <c r="D63" s="167" t="s">
        <v>16</v>
      </c>
      <c r="E63" s="238">
        <v>143</v>
      </c>
      <c r="F63" s="185"/>
      <c r="G63" s="177"/>
      <c r="H63" s="187"/>
      <c r="I63" s="170"/>
      <c r="J63" s="185"/>
      <c r="K63" s="189"/>
      <c r="L63" s="189"/>
      <c r="M63" s="187"/>
      <c r="N63" s="187"/>
      <c r="O63" s="187"/>
      <c r="P63" s="187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3"/>
    </row>
    <row r="64" spans="1:50" ht="409.6">
      <c r="A64" s="161">
        <f t="shared" si="0"/>
        <v>48</v>
      </c>
      <c r="B64" s="161" t="s">
        <v>19</v>
      </c>
      <c r="C64" s="166" t="s">
        <v>47</v>
      </c>
      <c r="D64" s="167" t="s">
        <v>15</v>
      </c>
      <c r="E64" s="172">
        <v>18</v>
      </c>
      <c r="F64" s="185"/>
      <c r="G64" s="177"/>
      <c r="H64" s="187"/>
      <c r="I64" s="170"/>
      <c r="J64" s="185"/>
      <c r="K64" s="189"/>
      <c r="L64" s="189"/>
      <c r="M64" s="187"/>
      <c r="N64" s="187"/>
      <c r="O64" s="187"/>
      <c r="P64" s="187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3"/>
    </row>
    <row r="65" spans="1:50" ht="409.6">
      <c r="A65" s="161">
        <f t="shared" si="0"/>
        <v>49</v>
      </c>
      <c r="B65" s="161" t="s">
        <v>19</v>
      </c>
      <c r="C65" s="166" t="s">
        <v>125</v>
      </c>
      <c r="D65" s="167" t="s">
        <v>15</v>
      </c>
      <c r="E65" s="172">
        <v>16</v>
      </c>
      <c r="F65" s="185"/>
      <c r="G65" s="177"/>
      <c r="H65" s="187"/>
      <c r="I65" s="170"/>
      <c r="J65" s="185"/>
      <c r="K65" s="189"/>
      <c r="L65" s="189"/>
      <c r="M65" s="187"/>
      <c r="N65" s="187"/>
      <c r="O65" s="187"/>
      <c r="P65" s="187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3"/>
    </row>
    <row r="66" spans="1:50" ht="409.6">
      <c r="A66" s="161">
        <f t="shared" si="0"/>
        <v>50</v>
      </c>
      <c r="B66" s="161" t="s">
        <v>19</v>
      </c>
      <c r="C66" s="166" t="s">
        <v>142</v>
      </c>
      <c r="D66" s="167" t="s">
        <v>15</v>
      </c>
      <c r="E66" s="172">
        <v>3</v>
      </c>
      <c r="F66" s="185"/>
      <c r="G66" s="177"/>
      <c r="H66" s="191"/>
      <c r="I66" s="192"/>
      <c r="J66" s="193"/>
      <c r="K66" s="189"/>
      <c r="L66" s="189"/>
      <c r="M66" s="187"/>
      <c r="N66" s="187"/>
      <c r="O66" s="187"/>
      <c r="P66" s="187"/>
      <c r="AH66" s="233"/>
      <c r="AI66" s="233"/>
      <c r="AJ66" s="233"/>
      <c r="AK66" s="233"/>
      <c r="AL66" s="233"/>
      <c r="AM66" s="233"/>
      <c r="AN66" s="233"/>
      <c r="AO66" s="233"/>
      <c r="AP66" s="233"/>
      <c r="AQ66" s="233"/>
      <c r="AR66" s="233"/>
      <c r="AS66" s="233"/>
      <c r="AT66" s="233"/>
      <c r="AU66" s="233"/>
      <c r="AV66" s="233"/>
      <c r="AW66" s="233"/>
      <c r="AX66" s="233"/>
    </row>
    <row r="67" spans="1:50" ht="409.6">
      <c r="A67" s="161">
        <f t="shared" si="0"/>
        <v>51</v>
      </c>
      <c r="B67" s="161" t="s">
        <v>19</v>
      </c>
      <c r="C67" s="166" t="s">
        <v>124</v>
      </c>
      <c r="D67" s="167" t="s">
        <v>15</v>
      </c>
      <c r="E67" s="172">
        <v>3</v>
      </c>
      <c r="F67" s="185"/>
      <c r="G67" s="177"/>
      <c r="H67" s="187"/>
      <c r="I67" s="170"/>
      <c r="J67" s="185"/>
      <c r="K67" s="189"/>
      <c r="L67" s="189"/>
      <c r="M67" s="187"/>
      <c r="N67" s="187"/>
      <c r="O67" s="187"/>
      <c r="P67" s="187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3"/>
    </row>
    <row r="68" spans="1:50" ht="409.6">
      <c r="A68" s="161">
        <f t="shared" si="0"/>
        <v>52</v>
      </c>
      <c r="B68" s="161" t="s">
        <v>19</v>
      </c>
      <c r="C68" s="166" t="s">
        <v>123</v>
      </c>
      <c r="D68" s="167" t="s">
        <v>15</v>
      </c>
      <c r="E68" s="172">
        <v>2</v>
      </c>
      <c r="F68" s="185"/>
      <c r="G68" s="177"/>
      <c r="H68" s="187"/>
      <c r="I68" s="170"/>
      <c r="J68" s="185"/>
      <c r="K68" s="189"/>
      <c r="L68" s="189"/>
      <c r="M68" s="187"/>
      <c r="N68" s="187"/>
      <c r="O68" s="187"/>
      <c r="P68" s="187"/>
      <c r="AH68" s="233"/>
      <c r="AI68" s="233"/>
      <c r="AJ68" s="233"/>
      <c r="AK68" s="233"/>
      <c r="AL68" s="233"/>
      <c r="AM68" s="233"/>
      <c r="AN68" s="233"/>
      <c r="AO68" s="233"/>
      <c r="AP68" s="233"/>
      <c r="AQ68" s="233"/>
      <c r="AR68" s="233"/>
      <c r="AS68" s="233"/>
      <c r="AT68" s="233"/>
      <c r="AU68" s="233"/>
      <c r="AV68" s="233"/>
      <c r="AW68" s="233"/>
      <c r="AX68" s="233"/>
    </row>
    <row r="69" spans="1:50" ht="409.6">
      <c r="A69" s="161">
        <f t="shared" si="0"/>
        <v>53</v>
      </c>
      <c r="B69" s="161" t="s">
        <v>19</v>
      </c>
      <c r="C69" s="239" t="s">
        <v>122</v>
      </c>
      <c r="D69" s="167" t="s">
        <v>15</v>
      </c>
      <c r="E69" s="172">
        <v>2</v>
      </c>
      <c r="F69" s="185"/>
      <c r="G69" s="177"/>
      <c r="H69" s="187"/>
      <c r="I69" s="170"/>
      <c r="J69" s="170"/>
      <c r="K69" s="180"/>
      <c r="L69" s="180"/>
      <c r="M69" s="170"/>
      <c r="N69" s="170"/>
      <c r="O69" s="170"/>
      <c r="P69" s="170"/>
      <c r="AH69" s="233"/>
      <c r="AI69" s="233"/>
      <c r="AJ69" s="233"/>
      <c r="AK69" s="233"/>
      <c r="AL69" s="233"/>
      <c r="AM69" s="233"/>
      <c r="AN69" s="233"/>
      <c r="AO69" s="233"/>
      <c r="AP69" s="233"/>
      <c r="AQ69" s="233"/>
      <c r="AR69" s="233"/>
      <c r="AS69" s="233"/>
      <c r="AT69" s="233"/>
      <c r="AU69" s="233"/>
      <c r="AV69" s="233"/>
      <c r="AW69" s="233"/>
      <c r="AX69" s="233"/>
    </row>
    <row r="70" spans="1:50" ht="409.6">
      <c r="A70" s="161">
        <f t="shared" si="0"/>
        <v>54</v>
      </c>
      <c r="B70" s="161" t="s">
        <v>19</v>
      </c>
      <c r="C70" s="166" t="s">
        <v>143</v>
      </c>
      <c r="D70" s="167" t="s">
        <v>15</v>
      </c>
      <c r="E70" s="172">
        <v>18</v>
      </c>
      <c r="F70" s="185"/>
      <c r="G70" s="177"/>
      <c r="H70" s="187"/>
      <c r="I70" s="172"/>
      <c r="J70" s="185"/>
      <c r="K70" s="189"/>
      <c r="L70" s="189"/>
      <c r="M70" s="187"/>
      <c r="N70" s="187"/>
      <c r="O70" s="187"/>
      <c r="P70" s="187"/>
      <c r="AH70" s="233"/>
      <c r="AI70" s="233"/>
      <c r="AJ70" s="233"/>
      <c r="AK70" s="233"/>
      <c r="AL70" s="233"/>
      <c r="AM70" s="233"/>
      <c r="AN70" s="233"/>
      <c r="AO70" s="233"/>
      <c r="AP70" s="233"/>
      <c r="AQ70" s="233"/>
      <c r="AR70" s="233"/>
      <c r="AS70" s="233"/>
      <c r="AT70" s="233"/>
      <c r="AU70" s="233"/>
      <c r="AV70" s="233"/>
      <c r="AW70" s="233"/>
      <c r="AX70" s="233"/>
    </row>
    <row r="71" spans="1:50" ht="409.6">
      <c r="A71" s="161">
        <f t="shared" si="0"/>
        <v>55</v>
      </c>
      <c r="B71" s="161" t="s">
        <v>19</v>
      </c>
      <c r="C71" s="166" t="s">
        <v>43</v>
      </c>
      <c r="D71" s="167" t="s">
        <v>35</v>
      </c>
      <c r="E71" s="168">
        <v>1</v>
      </c>
      <c r="F71" s="185"/>
      <c r="G71" s="189"/>
      <c r="H71" s="187"/>
      <c r="I71" s="170"/>
      <c r="J71" s="185"/>
      <c r="K71" s="189"/>
      <c r="L71" s="189"/>
      <c r="M71" s="187"/>
      <c r="N71" s="187"/>
      <c r="O71" s="187"/>
      <c r="P71" s="187"/>
      <c r="AH71" s="233"/>
      <c r="AI71" s="233"/>
      <c r="AJ71" s="233"/>
      <c r="AK71" s="233"/>
      <c r="AL71" s="233"/>
      <c r="AM71" s="233"/>
      <c r="AN71" s="233"/>
      <c r="AO71" s="233"/>
      <c r="AP71" s="233"/>
      <c r="AQ71" s="233"/>
      <c r="AR71" s="233"/>
      <c r="AS71" s="233"/>
      <c r="AT71" s="233"/>
      <c r="AU71" s="233"/>
      <c r="AV71" s="233"/>
      <c r="AW71" s="233"/>
      <c r="AX71" s="233"/>
    </row>
    <row r="72" spans="1:50" ht="409.6">
      <c r="A72" s="161">
        <f t="shared" si="0"/>
        <v>56</v>
      </c>
      <c r="B72" s="173" t="s">
        <v>56</v>
      </c>
      <c r="C72" s="174" t="s">
        <v>51</v>
      </c>
      <c r="D72" s="167"/>
      <c r="E72" s="175"/>
      <c r="F72" s="169"/>
      <c r="G72" s="180"/>
      <c r="H72" s="170"/>
      <c r="I72" s="170"/>
      <c r="J72" s="170"/>
      <c r="K72" s="180"/>
      <c r="L72" s="180"/>
      <c r="M72" s="170"/>
      <c r="N72" s="170"/>
      <c r="O72" s="170"/>
      <c r="P72" s="170"/>
      <c r="AH72" s="240"/>
      <c r="AI72" s="240"/>
      <c r="AJ72" s="240"/>
      <c r="AK72" s="240"/>
      <c r="AL72" s="240"/>
      <c r="AM72" s="240"/>
      <c r="AN72" s="240"/>
      <c r="AO72" s="240"/>
      <c r="AP72" s="240"/>
      <c r="AQ72" s="240"/>
      <c r="AR72" s="240"/>
      <c r="AS72" s="240"/>
      <c r="AT72" s="240"/>
      <c r="AU72" s="240"/>
      <c r="AV72" s="240"/>
      <c r="AW72" s="240"/>
      <c r="AX72" s="240"/>
    </row>
    <row r="73" spans="1:50" ht="409.6">
      <c r="A73" s="161">
        <f t="shared" si="0"/>
        <v>57</v>
      </c>
      <c r="B73" s="194" t="s">
        <v>19</v>
      </c>
      <c r="C73" s="195" t="s">
        <v>55</v>
      </c>
      <c r="D73" s="196" t="s">
        <v>144</v>
      </c>
      <c r="E73" s="197">
        <v>3</v>
      </c>
      <c r="F73" s="198"/>
      <c r="G73" s="198"/>
      <c r="H73" s="198"/>
      <c r="I73" s="198"/>
      <c r="J73" s="198"/>
      <c r="K73" s="198"/>
      <c r="L73" s="199"/>
      <c r="M73" s="200"/>
      <c r="N73" s="200"/>
      <c r="O73" s="201"/>
      <c r="P73" s="202"/>
      <c r="AH73" s="233"/>
      <c r="AI73" s="233"/>
      <c r="AJ73" s="233"/>
      <c r="AK73" s="233"/>
      <c r="AL73" s="233"/>
      <c r="AM73" s="233"/>
      <c r="AN73" s="233"/>
      <c r="AO73" s="233"/>
      <c r="AP73" s="233"/>
      <c r="AQ73" s="233"/>
      <c r="AR73" s="233"/>
      <c r="AS73" s="233"/>
      <c r="AT73" s="233"/>
      <c r="AU73" s="233"/>
      <c r="AV73" s="233"/>
      <c r="AW73" s="233"/>
      <c r="AX73" s="234"/>
    </row>
    <row r="74" spans="1:50" ht="22.5">
      <c r="A74" s="161">
        <f t="shared" si="0"/>
        <v>58</v>
      </c>
      <c r="B74" s="194" t="s">
        <v>19</v>
      </c>
      <c r="C74" s="195" t="s">
        <v>145</v>
      </c>
      <c r="D74" s="196" t="s">
        <v>54</v>
      </c>
      <c r="E74" s="197">
        <v>0.5</v>
      </c>
      <c r="F74" s="198"/>
      <c r="G74" s="198"/>
      <c r="H74" s="198"/>
      <c r="I74" s="198"/>
      <c r="J74" s="198"/>
      <c r="K74" s="198"/>
      <c r="L74" s="199"/>
      <c r="M74" s="200"/>
      <c r="N74" s="200"/>
      <c r="O74" s="201"/>
      <c r="P74" s="202"/>
      <c r="AH74" s="233"/>
      <c r="AI74" s="233"/>
      <c r="AJ74" s="233"/>
      <c r="AK74" s="233"/>
      <c r="AL74" s="233"/>
      <c r="AM74" s="233"/>
      <c r="AN74" s="233"/>
      <c r="AO74" s="233"/>
      <c r="AP74" s="233"/>
      <c r="AQ74" s="233"/>
      <c r="AR74" s="233"/>
      <c r="AS74" s="233"/>
      <c r="AT74" s="233"/>
      <c r="AU74" s="233"/>
      <c r="AV74" s="233"/>
      <c r="AW74" s="233"/>
      <c r="AX74" s="233"/>
    </row>
    <row r="75" spans="1:50" ht="409.6">
      <c r="A75" s="204"/>
      <c r="B75" s="205"/>
      <c r="C75" s="206"/>
      <c r="D75" s="207"/>
      <c r="E75" s="208"/>
      <c r="F75" s="209"/>
      <c r="G75" s="209"/>
      <c r="H75" s="209"/>
      <c r="I75" s="209"/>
      <c r="J75" s="209"/>
      <c r="K75" s="209"/>
      <c r="L75" s="210"/>
      <c r="M75" s="211"/>
      <c r="N75" s="211"/>
      <c r="O75" s="212"/>
      <c r="P75" s="213"/>
      <c r="AH75" s="233"/>
      <c r="AI75" s="233"/>
      <c r="AJ75" s="233"/>
      <c r="AK75" s="233"/>
      <c r="AL75" s="233"/>
      <c r="AM75" s="233"/>
      <c r="AN75" s="233"/>
      <c r="AO75" s="233"/>
      <c r="AP75" s="233"/>
      <c r="AQ75" s="233"/>
      <c r="AR75" s="233"/>
      <c r="AS75" s="233"/>
      <c r="AT75" s="233"/>
      <c r="AU75" s="233"/>
      <c r="AV75" s="233"/>
      <c r="AW75" s="233"/>
      <c r="AX75" s="233"/>
    </row>
    <row r="76" spans="1:50" ht="21">
      <c r="A76" s="214"/>
      <c r="B76" s="214"/>
      <c r="C76" s="241" t="s">
        <v>76</v>
      </c>
      <c r="D76" s="215"/>
      <c r="E76" s="215"/>
      <c r="F76" s="215"/>
      <c r="G76" s="215"/>
      <c r="H76" s="215"/>
      <c r="I76" s="216"/>
      <c r="J76" s="216"/>
      <c r="K76" s="217"/>
      <c r="L76" s="218">
        <f>SUM(L18:L75)</f>
        <v>0</v>
      </c>
      <c r="M76" s="219">
        <f>SUM(M18:M75)</f>
        <v>0</v>
      </c>
      <c r="N76" s="219">
        <f>SUM(N18:N75)</f>
        <v>0</v>
      </c>
      <c r="O76" s="219">
        <f>SUM(O18:O75)</f>
        <v>0</v>
      </c>
      <c r="P76" s="219">
        <f>SUM(P18:P75)</f>
        <v>0</v>
      </c>
      <c r="AH76" s="233"/>
      <c r="AI76" s="233"/>
      <c r="AJ76" s="233"/>
      <c r="AK76" s="233"/>
      <c r="AL76" s="233"/>
      <c r="AM76" s="233"/>
      <c r="AN76" s="233"/>
      <c r="AO76" s="233"/>
      <c r="AP76" s="233"/>
      <c r="AQ76" s="233"/>
      <c r="AR76" s="233"/>
      <c r="AS76" s="233"/>
      <c r="AT76" s="233"/>
      <c r="AU76" s="233"/>
      <c r="AV76" s="233"/>
      <c r="AW76" s="233"/>
      <c r="AX76" s="233"/>
    </row>
    <row r="77" spans="1:50" ht="409.6">
      <c r="A77" s="233"/>
      <c r="B77" s="233"/>
      <c r="C77" s="233"/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AH77" s="233"/>
      <c r="AI77" s="233"/>
      <c r="AJ77" s="233"/>
      <c r="AK77" s="233"/>
      <c r="AL77" s="233"/>
      <c r="AM77" s="233"/>
      <c r="AN77" s="233"/>
      <c r="AO77" s="233"/>
      <c r="AP77" s="233"/>
      <c r="AQ77" s="233"/>
      <c r="AR77" s="233"/>
      <c r="AS77" s="233"/>
      <c r="AT77" s="233"/>
      <c r="AU77" s="233"/>
      <c r="AV77" s="233"/>
      <c r="AW77" s="233"/>
      <c r="AX77" s="233"/>
    </row>
    <row r="78" spans="1:50" ht="409.6">
      <c r="A78" s="242"/>
      <c r="B78" s="242"/>
      <c r="C78" s="24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  <c r="AS78" s="233"/>
      <c r="AT78" s="233"/>
      <c r="AU78" s="233"/>
      <c r="AV78" s="233"/>
      <c r="AW78" s="233"/>
      <c r="AX78" s="233"/>
    </row>
    <row r="79" spans="1:50" ht="13.5">
      <c r="A79" s="244"/>
      <c r="B79" s="244"/>
      <c r="C79" s="155" t="s">
        <v>166</v>
      </c>
      <c r="D79" s="155"/>
      <c r="E79" s="223"/>
      <c r="F79" s="222"/>
      <c r="G79" s="222"/>
      <c r="H79" s="222"/>
      <c r="I79" s="222"/>
      <c r="J79" s="224" t="s">
        <v>107</v>
      </c>
      <c r="K79" s="222"/>
      <c r="L79" s="222"/>
      <c r="M79" s="222"/>
      <c r="N79" s="222"/>
      <c r="O79" s="222"/>
      <c r="P79" s="244"/>
      <c r="AH79" s="233"/>
      <c r="AI79" s="233"/>
      <c r="AJ79" s="233"/>
      <c r="AK79" s="233"/>
      <c r="AL79" s="233"/>
      <c r="AM79" s="233"/>
      <c r="AN79" s="233"/>
      <c r="AO79" s="233"/>
      <c r="AP79" s="233"/>
      <c r="AQ79" s="233"/>
      <c r="AR79" s="233"/>
      <c r="AS79" s="233"/>
      <c r="AT79" s="233"/>
      <c r="AU79" s="233"/>
      <c r="AV79" s="233"/>
      <c r="AW79" s="233"/>
      <c r="AX79" s="233"/>
    </row>
    <row r="80" spans="1:50" ht="409.6">
      <c r="A80" s="244"/>
      <c r="B80" s="244"/>
      <c r="C80" s="378" t="s">
        <v>57</v>
      </c>
      <c r="D80" s="378"/>
      <c r="E80" s="378"/>
      <c r="F80" s="155"/>
      <c r="G80" s="225"/>
      <c r="H80" s="225"/>
      <c r="I80" s="222"/>
      <c r="J80" s="226"/>
      <c r="K80" s="155"/>
      <c r="L80" s="155"/>
      <c r="M80" s="155"/>
      <c r="N80" s="155"/>
      <c r="O80" s="222"/>
      <c r="P80" s="244"/>
      <c r="AH80" s="233"/>
      <c r="AI80" s="233"/>
      <c r="AJ80" s="233"/>
      <c r="AK80" s="233"/>
      <c r="AL80" s="233"/>
      <c r="AM80" s="233"/>
      <c r="AN80" s="233"/>
      <c r="AO80" s="233"/>
      <c r="AP80" s="233"/>
      <c r="AQ80" s="233"/>
      <c r="AR80" s="233"/>
      <c r="AS80" s="233"/>
      <c r="AT80" s="233"/>
      <c r="AU80" s="233"/>
      <c r="AV80" s="233"/>
      <c r="AW80" s="233"/>
      <c r="AX80" s="233"/>
    </row>
    <row r="81" spans="1:50" ht="409.6">
      <c r="A81" s="244"/>
      <c r="B81" s="244"/>
      <c r="C81" s="379" t="s">
        <v>167</v>
      </c>
      <c r="D81" s="379"/>
      <c r="E81" s="379"/>
      <c r="F81" s="155"/>
      <c r="G81" s="222"/>
      <c r="H81" s="222"/>
      <c r="I81" s="222"/>
      <c r="J81" s="245"/>
      <c r="K81" s="155"/>
      <c r="L81" s="155"/>
      <c r="M81" s="155"/>
      <c r="N81" s="155"/>
      <c r="O81" s="222"/>
      <c r="P81" s="244"/>
      <c r="AH81" s="233"/>
      <c r="AI81" s="233"/>
      <c r="AJ81" s="233"/>
      <c r="AK81" s="233"/>
      <c r="AL81" s="233"/>
      <c r="AM81" s="233"/>
      <c r="AN81" s="233"/>
      <c r="AO81" s="233"/>
      <c r="AP81" s="233"/>
      <c r="AQ81" s="233"/>
      <c r="AR81" s="233"/>
      <c r="AS81" s="233"/>
      <c r="AT81" s="233"/>
      <c r="AU81" s="233"/>
      <c r="AV81" s="233"/>
      <c r="AW81" s="233"/>
      <c r="AX81" s="233"/>
    </row>
    <row r="82" spans="1:50" ht="409.6">
      <c r="A82" s="244"/>
      <c r="B82" s="244"/>
      <c r="C82" s="383"/>
      <c r="D82" s="383"/>
      <c r="E82" s="383"/>
      <c r="F82" s="222"/>
      <c r="G82" s="222"/>
      <c r="H82" s="222"/>
      <c r="I82" s="222"/>
      <c r="J82" s="245"/>
      <c r="K82" s="155"/>
      <c r="L82" s="227"/>
      <c r="M82" s="227"/>
      <c r="N82" s="227"/>
      <c r="O82" s="222"/>
      <c r="P82" s="244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  <c r="AU82" s="233"/>
      <c r="AV82" s="233"/>
      <c r="AW82" s="233"/>
      <c r="AX82" s="233"/>
    </row>
    <row r="83" spans="1:50" ht="409.6">
      <c r="A83" s="244"/>
      <c r="B83" s="244"/>
      <c r="C83" s="222"/>
      <c r="D83" s="222"/>
      <c r="E83" s="222"/>
      <c r="F83" s="222"/>
      <c r="G83" s="222"/>
      <c r="H83" s="222"/>
      <c r="I83" s="222"/>
      <c r="J83" s="380" t="s">
        <v>108</v>
      </c>
      <c r="K83" s="380"/>
      <c r="L83" s="380"/>
      <c r="M83" s="380"/>
      <c r="N83" s="380"/>
      <c r="O83" s="222"/>
      <c r="P83" s="244"/>
      <c r="AH83" s="233"/>
      <c r="AI83" s="233"/>
      <c r="AJ83" s="233"/>
      <c r="AK83" s="233"/>
      <c r="AL83" s="233"/>
      <c r="AM83" s="233"/>
      <c r="AN83" s="233"/>
      <c r="AO83" s="233"/>
      <c r="AP83" s="233"/>
      <c r="AQ83" s="233"/>
      <c r="AR83" s="233"/>
      <c r="AS83" s="233"/>
      <c r="AT83" s="233"/>
      <c r="AU83" s="233"/>
      <c r="AV83" s="233"/>
      <c r="AW83" s="233"/>
      <c r="AX83" s="233"/>
    </row>
    <row r="84" spans="1:50" ht="409.6">
      <c r="A84" s="233"/>
      <c r="B84" s="233"/>
      <c r="C84" s="233"/>
      <c r="D84" s="233"/>
      <c r="E84" s="233"/>
      <c r="F84" s="233"/>
      <c r="G84" s="233"/>
      <c r="H84" s="233"/>
      <c r="I84" s="233"/>
      <c r="J84" s="233"/>
      <c r="K84" s="233"/>
      <c r="L84" s="233"/>
      <c r="M84" s="233"/>
      <c r="N84" s="233"/>
      <c r="O84" s="233"/>
      <c r="P84" s="233"/>
      <c r="AH84" s="233"/>
      <c r="AI84" s="233"/>
      <c r="AJ84" s="233"/>
      <c r="AK84" s="233"/>
      <c r="AL84" s="233"/>
      <c r="AM84" s="233"/>
      <c r="AN84" s="233"/>
      <c r="AO84" s="233"/>
      <c r="AP84" s="233"/>
      <c r="AQ84" s="233"/>
      <c r="AR84" s="233"/>
      <c r="AS84" s="233"/>
      <c r="AT84" s="233"/>
      <c r="AU84" s="233"/>
      <c r="AV84" s="233"/>
      <c r="AW84" s="233"/>
      <c r="AX84" s="233"/>
    </row>
    <row r="85" spans="1:50" ht="409.6">
      <c r="A85" s="233"/>
      <c r="B85" s="233"/>
      <c r="C85" s="233"/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AH85" s="233"/>
      <c r="AI85" s="233"/>
      <c r="AJ85" s="233"/>
      <c r="AK85" s="233"/>
      <c r="AL85" s="233"/>
      <c r="AM85" s="233"/>
      <c r="AN85" s="233"/>
      <c r="AO85" s="233"/>
      <c r="AP85" s="233"/>
      <c r="AQ85" s="233"/>
      <c r="AR85" s="233"/>
      <c r="AS85" s="233"/>
      <c r="AT85" s="233"/>
      <c r="AU85" s="233"/>
      <c r="AV85" s="233"/>
      <c r="AW85" s="233"/>
      <c r="AX85" s="233"/>
    </row>
    <row r="86" spans="1:50" ht="409.6">
      <c r="A86" s="233"/>
      <c r="B86" s="233"/>
      <c r="C86" s="233"/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233"/>
      <c r="O86" s="233"/>
      <c r="P86" s="233"/>
      <c r="AH86" s="233"/>
      <c r="AI86" s="233"/>
      <c r="AJ86" s="233"/>
      <c r="AK86" s="233"/>
      <c r="AL86" s="233"/>
      <c r="AM86" s="233"/>
      <c r="AN86" s="233"/>
      <c r="AO86" s="233"/>
      <c r="AP86" s="233"/>
      <c r="AQ86" s="233"/>
      <c r="AR86" s="233"/>
      <c r="AS86" s="233"/>
      <c r="AT86" s="233"/>
      <c r="AU86" s="233"/>
      <c r="AV86" s="233"/>
      <c r="AW86" s="233"/>
      <c r="AX86" s="233"/>
    </row>
    <row r="87" spans="1:50" ht="409.6">
      <c r="A87" s="233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AH87" s="233"/>
      <c r="AI87" s="233"/>
      <c r="AJ87" s="233"/>
      <c r="AK87" s="233"/>
      <c r="AL87" s="233"/>
      <c r="AM87" s="233"/>
      <c r="AN87" s="233"/>
      <c r="AO87" s="233"/>
      <c r="AP87" s="233"/>
      <c r="AQ87" s="233"/>
      <c r="AR87" s="233"/>
      <c r="AS87" s="233"/>
      <c r="AT87" s="233"/>
      <c r="AU87" s="233"/>
      <c r="AV87" s="233"/>
      <c r="AW87" s="233"/>
      <c r="AX87" s="233"/>
    </row>
    <row r="88" spans="1:50" ht="409.6">
      <c r="A88" s="233"/>
      <c r="B88" s="233"/>
      <c r="C88" s="233"/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AH88" s="233"/>
      <c r="AI88" s="233"/>
      <c r="AJ88" s="233"/>
      <c r="AK88" s="233"/>
      <c r="AL88" s="233"/>
      <c r="AM88" s="233"/>
      <c r="AN88" s="233"/>
      <c r="AO88" s="233"/>
      <c r="AP88" s="233"/>
      <c r="AQ88" s="233"/>
      <c r="AR88" s="233"/>
      <c r="AS88" s="233"/>
      <c r="AT88" s="233"/>
      <c r="AU88" s="233"/>
      <c r="AV88" s="233"/>
      <c r="AW88" s="233"/>
      <c r="AX88" s="233"/>
    </row>
    <row r="89" spans="1:50" ht="409.6">
      <c r="A89" s="233"/>
      <c r="B89" s="233"/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AH89" s="233"/>
      <c r="AI89" s="233"/>
      <c r="AJ89" s="233"/>
      <c r="AK89" s="233"/>
      <c r="AL89" s="233"/>
      <c r="AM89" s="233"/>
      <c r="AN89" s="233"/>
      <c r="AO89" s="233"/>
      <c r="AP89" s="233"/>
      <c r="AQ89" s="233"/>
      <c r="AR89" s="233"/>
      <c r="AS89" s="233"/>
      <c r="AT89" s="233"/>
      <c r="AU89" s="233"/>
      <c r="AV89" s="233"/>
      <c r="AW89" s="233"/>
      <c r="AX89" s="233"/>
    </row>
    <row r="90" spans="1:50" ht="409.6">
      <c r="A90" s="233"/>
      <c r="B90" s="233"/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AH90" s="233"/>
      <c r="AI90" s="233"/>
      <c r="AJ90" s="233"/>
      <c r="AK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3"/>
    </row>
    <row r="91" spans="1:50" ht="409.6">
      <c r="A91" s="233"/>
      <c r="B91" s="233"/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AH91" s="233"/>
      <c r="AI91" s="233"/>
      <c r="AJ91" s="233"/>
      <c r="AK91" s="233"/>
      <c r="AL91" s="233"/>
      <c r="AM91" s="233"/>
      <c r="AN91" s="233"/>
      <c r="AO91" s="233"/>
      <c r="AP91" s="233"/>
      <c r="AQ91" s="233"/>
      <c r="AR91" s="233"/>
      <c r="AS91" s="233"/>
      <c r="AT91" s="233"/>
      <c r="AU91" s="233"/>
      <c r="AV91" s="233"/>
      <c r="AW91" s="233"/>
      <c r="AX91" s="233"/>
    </row>
    <row r="92" spans="1:50" ht="409.6">
      <c r="A92" s="233"/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AH92" s="233"/>
      <c r="AI92" s="233"/>
      <c r="AJ92" s="233"/>
      <c r="AK92" s="233"/>
      <c r="AL92" s="233"/>
      <c r="AM92" s="233"/>
      <c r="AN92" s="233"/>
      <c r="AO92" s="233"/>
      <c r="AP92" s="233"/>
      <c r="AQ92" s="233"/>
      <c r="AR92" s="233"/>
      <c r="AS92" s="233"/>
      <c r="AT92" s="233"/>
      <c r="AU92" s="233"/>
      <c r="AV92" s="233"/>
      <c r="AW92" s="233"/>
      <c r="AX92" s="233"/>
    </row>
    <row r="93" spans="1:50" ht="409.6">
      <c r="A93" s="145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</row>
    <row r="94" spans="1:50" ht="409.6">
      <c r="A94" s="145"/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</row>
    <row r="95" spans="1:50" ht="409.6">
      <c r="A95" s="145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</row>
    <row r="96" spans="1:50" ht="409.6">
      <c r="A96" s="145"/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</row>
    <row r="97" spans="1:16" ht="409.6">
      <c r="A97" s="145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</row>
  </sheetData>
  <autoFilter ref="A16:Q91"/>
  <mergeCells count="18">
    <mergeCell ref="C80:E80"/>
    <mergeCell ref="C81:E81"/>
    <mergeCell ref="C82:E82"/>
    <mergeCell ref="J83:N83"/>
    <mergeCell ref="M13:P13"/>
    <mergeCell ref="F14:K14"/>
    <mergeCell ref="L14:P14"/>
    <mergeCell ref="A14:A15"/>
    <mergeCell ref="B14:B15"/>
    <mergeCell ref="C14:C15"/>
    <mergeCell ref="D14:D15"/>
    <mergeCell ref="E14:E15"/>
    <mergeCell ref="A1:P1"/>
    <mergeCell ref="C2:N2"/>
    <mergeCell ref="A3:P3"/>
    <mergeCell ref="A12:J12"/>
    <mergeCell ref="K12:L12"/>
    <mergeCell ref="N12:O12"/>
  </mergeCells>
  <conditionalFormatting sqref="P5:P9">
    <cfRule type="expression" priority="1" stopIfTrue="1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BP117"/>
  <sheetViews>
    <sheetView workbookViewId="0">
      <selection activeCell="V58" sqref="V58"/>
    </sheetView>
  </sheetViews>
  <sheetFormatPr defaultRowHeight="12.75"/>
  <cols>
    <col min="1" max="2" width="9.140625" style="247"/>
    <col min="3" max="3" width="46" style="247" customWidth="1"/>
    <col min="4" max="16" width="9.140625" style="247"/>
    <col min="17" max="33" width="9.140625" style="188"/>
    <col min="34" max="258" width="9.140625" style="247"/>
    <col min="259" max="259" width="46" style="247" customWidth="1"/>
    <col min="260" max="514" width="9.140625" style="247"/>
    <col min="515" max="515" width="46" style="247" customWidth="1"/>
    <col min="516" max="770" width="9.140625" style="247"/>
    <col min="771" max="771" width="46" style="247" customWidth="1"/>
    <col min="772" max="1026" width="9.140625" style="247"/>
    <col min="1027" max="1027" width="46" style="247" customWidth="1"/>
    <col min="1028" max="1282" width="9.140625" style="247"/>
    <col min="1283" max="1283" width="46" style="247" customWidth="1"/>
    <col min="1284" max="1538" width="9.140625" style="247"/>
    <col min="1539" max="1539" width="46" style="247" customWidth="1"/>
    <col min="1540" max="1794" width="9.140625" style="247"/>
    <col min="1795" max="1795" width="46" style="247" customWidth="1"/>
    <col min="1796" max="2050" width="9.140625" style="247"/>
    <col min="2051" max="2051" width="46" style="247" customWidth="1"/>
    <col min="2052" max="2306" width="9.140625" style="247"/>
    <col min="2307" max="2307" width="46" style="247" customWidth="1"/>
    <col min="2308" max="2562" width="9.140625" style="247"/>
    <col min="2563" max="2563" width="46" style="247" customWidth="1"/>
    <col min="2564" max="2818" width="9.140625" style="247"/>
    <col min="2819" max="2819" width="46" style="247" customWidth="1"/>
    <col min="2820" max="3074" width="9.140625" style="247"/>
    <col min="3075" max="3075" width="46" style="247" customWidth="1"/>
    <col min="3076" max="3330" width="9.140625" style="247"/>
    <col min="3331" max="3331" width="46" style="247" customWidth="1"/>
    <col min="3332" max="3586" width="9.140625" style="247"/>
    <col min="3587" max="3587" width="46" style="247" customWidth="1"/>
    <col min="3588" max="3842" width="9.140625" style="247"/>
    <col min="3843" max="3843" width="46" style="247" customWidth="1"/>
    <col min="3844" max="4098" width="9.140625" style="247"/>
    <col min="4099" max="4099" width="46" style="247" customWidth="1"/>
    <col min="4100" max="4354" width="9.140625" style="247"/>
    <col min="4355" max="4355" width="46" style="247" customWidth="1"/>
    <col min="4356" max="4610" width="9.140625" style="247"/>
    <col min="4611" max="4611" width="46" style="247" customWidth="1"/>
    <col min="4612" max="4866" width="9.140625" style="247"/>
    <col min="4867" max="4867" width="46" style="247" customWidth="1"/>
    <col min="4868" max="5122" width="9.140625" style="247"/>
    <col min="5123" max="5123" width="46" style="247" customWidth="1"/>
    <col min="5124" max="5378" width="9.140625" style="247"/>
    <col min="5379" max="5379" width="46" style="247" customWidth="1"/>
    <col min="5380" max="5634" width="9.140625" style="247"/>
    <col min="5635" max="5635" width="46" style="247" customWidth="1"/>
    <col min="5636" max="5890" width="9.140625" style="247"/>
    <col min="5891" max="5891" width="46" style="247" customWidth="1"/>
    <col min="5892" max="6146" width="9.140625" style="247"/>
    <col min="6147" max="6147" width="46" style="247" customWidth="1"/>
    <col min="6148" max="6402" width="9.140625" style="247"/>
    <col min="6403" max="6403" width="46" style="247" customWidth="1"/>
    <col min="6404" max="6658" width="9.140625" style="247"/>
    <col min="6659" max="6659" width="46" style="247" customWidth="1"/>
    <col min="6660" max="6914" width="9.140625" style="247"/>
    <col min="6915" max="6915" width="46" style="247" customWidth="1"/>
    <col min="6916" max="7170" width="9.140625" style="247"/>
    <col min="7171" max="7171" width="46" style="247" customWidth="1"/>
    <col min="7172" max="7426" width="9.140625" style="247"/>
    <col min="7427" max="7427" width="46" style="247" customWidth="1"/>
    <col min="7428" max="7682" width="9.140625" style="247"/>
    <col min="7683" max="7683" width="46" style="247" customWidth="1"/>
    <col min="7684" max="7938" width="9.140625" style="247"/>
    <col min="7939" max="7939" width="46" style="247" customWidth="1"/>
    <col min="7940" max="8194" width="9.140625" style="247"/>
    <col min="8195" max="8195" width="46" style="247" customWidth="1"/>
    <col min="8196" max="8450" width="9.140625" style="247"/>
    <col min="8451" max="8451" width="46" style="247" customWidth="1"/>
    <col min="8452" max="8706" width="9.140625" style="247"/>
    <col min="8707" max="8707" width="46" style="247" customWidth="1"/>
    <col min="8708" max="8962" width="9.140625" style="247"/>
    <col min="8963" max="8963" width="46" style="247" customWidth="1"/>
    <col min="8964" max="9218" width="9.140625" style="247"/>
    <col min="9219" max="9219" width="46" style="247" customWidth="1"/>
    <col min="9220" max="9474" width="9.140625" style="247"/>
    <col min="9475" max="9475" width="46" style="247" customWidth="1"/>
    <col min="9476" max="9730" width="9.140625" style="247"/>
    <col min="9731" max="9731" width="46" style="247" customWidth="1"/>
    <col min="9732" max="9986" width="9.140625" style="247"/>
    <col min="9987" max="9987" width="46" style="247" customWidth="1"/>
    <col min="9988" max="10242" width="9.140625" style="247"/>
    <col min="10243" max="10243" width="46" style="247" customWidth="1"/>
    <col min="10244" max="10498" width="9.140625" style="247"/>
    <col min="10499" max="10499" width="46" style="247" customWidth="1"/>
    <col min="10500" max="10754" width="9.140625" style="247"/>
    <col min="10755" max="10755" width="46" style="247" customWidth="1"/>
    <col min="10756" max="11010" width="9.140625" style="247"/>
    <col min="11011" max="11011" width="46" style="247" customWidth="1"/>
    <col min="11012" max="11266" width="9.140625" style="247"/>
    <col min="11267" max="11267" width="46" style="247" customWidth="1"/>
    <col min="11268" max="11522" width="9.140625" style="247"/>
    <col min="11523" max="11523" width="46" style="247" customWidth="1"/>
    <col min="11524" max="11778" width="9.140625" style="247"/>
    <col min="11779" max="11779" width="46" style="247" customWidth="1"/>
    <col min="11780" max="12034" width="9.140625" style="247"/>
    <col min="12035" max="12035" width="46" style="247" customWidth="1"/>
    <col min="12036" max="12290" width="9.140625" style="247"/>
    <col min="12291" max="12291" width="46" style="247" customWidth="1"/>
    <col min="12292" max="12546" width="9.140625" style="247"/>
    <col min="12547" max="12547" width="46" style="247" customWidth="1"/>
    <col min="12548" max="12802" width="9.140625" style="247"/>
    <col min="12803" max="12803" width="46" style="247" customWidth="1"/>
    <col min="12804" max="13058" width="9.140625" style="247"/>
    <col min="13059" max="13059" width="46" style="247" customWidth="1"/>
    <col min="13060" max="13314" width="9.140625" style="247"/>
    <col min="13315" max="13315" width="46" style="247" customWidth="1"/>
    <col min="13316" max="13570" width="9.140625" style="247"/>
    <col min="13571" max="13571" width="46" style="247" customWidth="1"/>
    <col min="13572" max="13826" width="9.140625" style="247"/>
    <col min="13827" max="13827" width="46" style="247" customWidth="1"/>
    <col min="13828" max="14082" width="9.140625" style="247"/>
    <col min="14083" max="14083" width="46" style="247" customWidth="1"/>
    <col min="14084" max="14338" width="9.140625" style="247"/>
    <col min="14339" max="14339" width="46" style="247" customWidth="1"/>
    <col min="14340" max="14594" width="9.140625" style="247"/>
    <col min="14595" max="14595" width="46" style="247" customWidth="1"/>
    <col min="14596" max="14850" width="9.140625" style="247"/>
    <col min="14851" max="14851" width="46" style="247" customWidth="1"/>
    <col min="14852" max="15106" width="9.140625" style="247"/>
    <col min="15107" max="15107" width="46" style="247" customWidth="1"/>
    <col min="15108" max="15362" width="9.140625" style="247"/>
    <col min="15363" max="15363" width="46" style="247" customWidth="1"/>
    <col min="15364" max="15618" width="9.140625" style="247"/>
    <col min="15619" max="15619" width="46" style="247" customWidth="1"/>
    <col min="15620" max="15874" width="9.140625" style="247"/>
    <col min="15875" max="15875" width="46" style="247" customWidth="1"/>
    <col min="15876" max="16130" width="9.140625" style="247"/>
    <col min="16131" max="16131" width="46" style="247" customWidth="1"/>
    <col min="16132" max="16384" width="9.140625" style="247"/>
  </cols>
  <sheetData>
    <row r="1" spans="1:50" ht="15.75">
      <c r="A1" s="387" t="s">
        <v>155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</row>
    <row r="2" spans="1:50" ht="15.75">
      <c r="A2" s="246"/>
      <c r="B2" s="248"/>
      <c r="C2" s="388" t="s">
        <v>152</v>
      </c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248"/>
      <c r="P2" s="248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</row>
    <row r="3" spans="1:50">
      <c r="A3" s="389" t="s">
        <v>2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</row>
    <row r="4" spans="1:50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</row>
    <row r="5" spans="1:50">
      <c r="A5" s="250" t="s">
        <v>39</v>
      </c>
      <c r="B5" s="250"/>
      <c r="C5" s="249"/>
      <c r="D5" s="249"/>
      <c r="E5" s="249"/>
      <c r="F5" s="249"/>
      <c r="G5" s="249"/>
      <c r="H5" s="249"/>
      <c r="I5" s="249"/>
      <c r="J5" s="249"/>
      <c r="K5" s="249"/>
      <c r="L5" s="251"/>
      <c r="M5" s="251"/>
      <c r="N5" s="251"/>
      <c r="O5" s="251"/>
      <c r="P5" s="252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</row>
    <row r="6" spans="1:50">
      <c r="A6" s="250" t="s">
        <v>40</v>
      </c>
      <c r="B6" s="250"/>
      <c r="C6" s="249"/>
      <c r="D6" s="249"/>
      <c r="E6" s="249"/>
      <c r="F6" s="249"/>
      <c r="G6" s="249"/>
      <c r="H6" s="249"/>
      <c r="I6" s="249"/>
      <c r="J6" s="249"/>
      <c r="K6" s="249"/>
      <c r="L6" s="251"/>
      <c r="M6" s="251"/>
      <c r="N6" s="251"/>
      <c r="O6" s="251"/>
      <c r="P6" s="253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</row>
    <row r="7" spans="1:50" ht="18.75">
      <c r="A7" s="250" t="s">
        <v>10</v>
      </c>
      <c r="B7" s="250"/>
      <c r="C7" s="254"/>
      <c r="D7" s="254"/>
      <c r="E7" s="254"/>
      <c r="F7" s="254"/>
      <c r="G7" s="254"/>
      <c r="H7" s="254"/>
      <c r="I7" s="254"/>
      <c r="J7" s="254"/>
      <c r="K7" s="254"/>
      <c r="L7" s="255"/>
      <c r="M7" s="255"/>
      <c r="N7" s="255"/>
      <c r="O7" s="255"/>
      <c r="P7" s="25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</row>
    <row r="8" spans="1:50" ht="18.75">
      <c r="A8" s="250" t="s">
        <v>148</v>
      </c>
      <c r="B8" s="250"/>
      <c r="C8" s="254"/>
      <c r="D8" s="254"/>
      <c r="E8" s="254"/>
      <c r="F8" s="254"/>
      <c r="G8" s="254"/>
      <c r="H8" s="254"/>
      <c r="I8" s="254"/>
      <c r="J8" s="254"/>
      <c r="K8" s="254"/>
      <c r="L8" s="255"/>
      <c r="M8" s="255"/>
      <c r="N8" s="255"/>
      <c r="O8" s="255"/>
      <c r="P8" s="25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</row>
    <row r="9" spans="1:50" ht="18.75">
      <c r="A9" s="250" t="s">
        <v>11</v>
      </c>
      <c r="B9" s="250"/>
      <c r="C9" s="254"/>
      <c r="D9" s="254"/>
      <c r="E9" s="254"/>
      <c r="F9" s="254"/>
      <c r="G9" s="254"/>
      <c r="H9" s="254"/>
      <c r="I9" s="254"/>
      <c r="J9" s="254"/>
      <c r="K9" s="254"/>
      <c r="L9" s="255"/>
      <c r="M9" s="255"/>
      <c r="N9" s="255"/>
      <c r="O9" s="255"/>
      <c r="P9" s="25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</row>
    <row r="10" spans="1:50" ht="18.75">
      <c r="A10" s="250"/>
      <c r="B10" s="250"/>
      <c r="C10" s="254"/>
      <c r="D10" s="254"/>
      <c r="E10" s="254"/>
      <c r="F10" s="254"/>
      <c r="G10" s="254"/>
      <c r="H10" s="254"/>
      <c r="I10" s="254"/>
      <c r="J10" s="254"/>
      <c r="K10" s="254"/>
      <c r="L10" s="255"/>
      <c r="M10" s="255"/>
      <c r="N10" s="255"/>
      <c r="O10" s="255"/>
      <c r="P10" s="257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</row>
    <row r="11" spans="1:50" ht="18.75">
      <c r="A11" s="250"/>
      <c r="B11" s="250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7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</row>
    <row r="12" spans="1:50">
      <c r="A12" s="390" t="s">
        <v>115</v>
      </c>
      <c r="B12" s="390"/>
      <c r="C12" s="390"/>
      <c r="D12" s="390"/>
      <c r="E12" s="390"/>
      <c r="F12" s="390"/>
      <c r="G12" s="390"/>
      <c r="H12" s="390"/>
      <c r="I12" s="390"/>
      <c r="J12" s="390"/>
      <c r="K12" s="391">
        <f>P73</f>
        <v>0</v>
      </c>
      <c r="L12" s="391"/>
      <c r="M12" s="258" t="s">
        <v>75</v>
      </c>
      <c r="N12" s="392"/>
      <c r="O12" s="392"/>
      <c r="P12" s="259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</row>
    <row r="13" spans="1:50">
      <c r="A13" s="250"/>
      <c r="B13" s="250"/>
      <c r="C13" s="246"/>
      <c r="D13" s="246"/>
      <c r="E13" s="246"/>
      <c r="F13" s="246"/>
      <c r="G13" s="246"/>
      <c r="H13" s="246"/>
      <c r="I13" s="246"/>
      <c r="J13" s="246"/>
      <c r="K13" s="246"/>
      <c r="L13" s="260"/>
      <c r="M13" s="370" t="s">
        <v>131</v>
      </c>
      <c r="N13" s="370"/>
      <c r="O13" s="370"/>
      <c r="P13" s="370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</row>
    <row r="14" spans="1:50" ht="12.75" customHeight="1">
      <c r="A14" s="393" t="s">
        <v>9</v>
      </c>
      <c r="B14" s="393" t="s">
        <v>14</v>
      </c>
      <c r="C14" s="393" t="s">
        <v>64</v>
      </c>
      <c r="D14" s="393" t="s">
        <v>65</v>
      </c>
      <c r="E14" s="393" t="s">
        <v>1</v>
      </c>
      <c r="F14" s="399" t="s">
        <v>0</v>
      </c>
      <c r="G14" s="400"/>
      <c r="H14" s="400"/>
      <c r="I14" s="400"/>
      <c r="J14" s="400"/>
      <c r="K14" s="401"/>
      <c r="L14" s="399" t="s">
        <v>3</v>
      </c>
      <c r="M14" s="400"/>
      <c r="N14" s="400"/>
      <c r="O14" s="400"/>
      <c r="P14" s="40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</row>
    <row r="15" spans="1:50" ht="45">
      <c r="A15" s="394"/>
      <c r="B15" s="394"/>
      <c r="C15" s="394"/>
      <c r="D15" s="394"/>
      <c r="E15" s="394"/>
      <c r="F15" s="262" t="s">
        <v>66</v>
      </c>
      <c r="G15" s="262" t="s">
        <v>67</v>
      </c>
      <c r="H15" s="262" t="s">
        <v>68</v>
      </c>
      <c r="I15" s="262" t="s">
        <v>69</v>
      </c>
      <c r="J15" s="262" t="s">
        <v>70</v>
      </c>
      <c r="K15" s="262" t="s">
        <v>71</v>
      </c>
      <c r="L15" s="262" t="s">
        <v>72</v>
      </c>
      <c r="M15" s="262" t="s">
        <v>73</v>
      </c>
      <c r="N15" s="262" t="s">
        <v>69</v>
      </c>
      <c r="O15" s="262" t="s">
        <v>70</v>
      </c>
      <c r="P15" s="262" t="s">
        <v>74</v>
      </c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</row>
    <row r="16" spans="1:50">
      <c r="A16" s="263">
        <v>1</v>
      </c>
      <c r="B16" s="263">
        <v>2</v>
      </c>
      <c r="C16" s="263">
        <v>3</v>
      </c>
      <c r="D16" s="263">
        <v>4</v>
      </c>
      <c r="E16" s="263">
        <v>5</v>
      </c>
      <c r="F16" s="263">
        <v>6</v>
      </c>
      <c r="G16" s="263">
        <v>7</v>
      </c>
      <c r="H16" s="263">
        <v>8</v>
      </c>
      <c r="I16" s="263">
        <v>9</v>
      </c>
      <c r="J16" s="263">
        <v>10</v>
      </c>
      <c r="K16" s="263">
        <v>11</v>
      </c>
      <c r="L16" s="263">
        <v>12</v>
      </c>
      <c r="M16" s="263">
        <v>13</v>
      </c>
      <c r="N16" s="263">
        <v>14</v>
      </c>
      <c r="O16" s="263">
        <v>15</v>
      </c>
      <c r="P16" s="263">
        <v>16</v>
      </c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</row>
    <row r="17" spans="1:68">
      <c r="A17" s="161">
        <v>1</v>
      </c>
      <c r="B17" s="162" t="s">
        <v>13</v>
      </c>
      <c r="C17" s="162" t="s">
        <v>25</v>
      </c>
      <c r="D17" s="230"/>
      <c r="E17" s="231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</row>
    <row r="18" spans="1:68" ht="22.5">
      <c r="A18" s="161">
        <f>A17+1</f>
        <v>2</v>
      </c>
      <c r="B18" s="161" t="s">
        <v>19</v>
      </c>
      <c r="C18" s="166" t="s">
        <v>82</v>
      </c>
      <c r="D18" s="167" t="s">
        <v>132</v>
      </c>
      <c r="E18" s="168">
        <v>15.65</v>
      </c>
      <c r="F18" s="169"/>
      <c r="G18" s="180"/>
      <c r="H18" s="170"/>
      <c r="I18" s="170"/>
      <c r="J18" s="170"/>
      <c r="K18" s="180"/>
      <c r="L18" s="180"/>
      <c r="M18" s="170"/>
      <c r="N18" s="170"/>
      <c r="O18" s="170"/>
      <c r="P18" s="170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65"/>
    </row>
    <row r="19" spans="1:68">
      <c r="A19" s="161">
        <f t="shared" ref="A19:A71" si="0">A18+1</f>
        <v>3</v>
      </c>
      <c r="B19" s="161" t="s">
        <v>19</v>
      </c>
      <c r="C19" s="166" t="s">
        <v>41</v>
      </c>
      <c r="D19" s="167" t="s">
        <v>132</v>
      </c>
      <c r="E19" s="168">
        <v>15.65</v>
      </c>
      <c r="F19" s="169"/>
      <c r="G19" s="180"/>
      <c r="H19" s="170"/>
      <c r="I19" s="170"/>
      <c r="J19" s="170"/>
      <c r="K19" s="180"/>
      <c r="L19" s="180"/>
      <c r="M19" s="170"/>
      <c r="N19" s="170"/>
      <c r="O19" s="170"/>
      <c r="P19" s="170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65"/>
    </row>
    <row r="20" spans="1:68">
      <c r="A20" s="161">
        <f t="shared" si="0"/>
        <v>4</v>
      </c>
      <c r="B20" s="161" t="s">
        <v>19</v>
      </c>
      <c r="C20" s="166" t="s">
        <v>17</v>
      </c>
      <c r="D20" s="167" t="s">
        <v>132</v>
      </c>
      <c r="E20" s="168">
        <v>43.23</v>
      </c>
      <c r="F20" s="169"/>
      <c r="G20" s="180"/>
      <c r="H20" s="170"/>
      <c r="I20" s="170"/>
      <c r="J20" s="170"/>
      <c r="K20" s="180"/>
      <c r="L20" s="180"/>
      <c r="M20" s="170"/>
      <c r="N20" s="170"/>
      <c r="O20" s="170"/>
      <c r="P20" s="170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65"/>
    </row>
    <row r="21" spans="1:68">
      <c r="A21" s="161">
        <f t="shared" si="0"/>
        <v>5</v>
      </c>
      <c r="B21" s="161" t="s">
        <v>19</v>
      </c>
      <c r="C21" s="166" t="s">
        <v>61</v>
      </c>
      <c r="D21" s="167" t="s">
        <v>15</v>
      </c>
      <c r="E21" s="172">
        <v>1</v>
      </c>
      <c r="F21" s="169"/>
      <c r="G21" s="180"/>
      <c r="H21" s="170"/>
      <c r="I21" s="170"/>
      <c r="J21" s="169"/>
      <c r="K21" s="180"/>
      <c r="L21" s="180"/>
      <c r="M21" s="170"/>
      <c r="N21" s="170"/>
      <c r="O21" s="170"/>
      <c r="P21" s="170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65"/>
    </row>
    <row r="22" spans="1:68">
      <c r="A22" s="161">
        <f t="shared" si="0"/>
        <v>6</v>
      </c>
      <c r="B22" s="161" t="s">
        <v>19</v>
      </c>
      <c r="C22" s="166" t="s">
        <v>81</v>
      </c>
      <c r="D22" s="167" t="s">
        <v>35</v>
      </c>
      <c r="E22" s="168">
        <v>1</v>
      </c>
      <c r="F22" s="169"/>
      <c r="G22" s="180"/>
      <c r="H22" s="170"/>
      <c r="I22" s="170"/>
      <c r="J22" s="170"/>
      <c r="K22" s="180"/>
      <c r="L22" s="180"/>
      <c r="M22" s="170"/>
      <c r="N22" s="170"/>
      <c r="O22" s="170"/>
      <c r="P22" s="170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5"/>
    </row>
    <row r="23" spans="1:68">
      <c r="A23" s="161">
        <f t="shared" si="0"/>
        <v>7</v>
      </c>
      <c r="B23" s="161" t="s">
        <v>19</v>
      </c>
      <c r="C23" s="166" t="s">
        <v>18</v>
      </c>
      <c r="D23" s="167" t="s">
        <v>132</v>
      </c>
      <c r="E23" s="168">
        <v>3.91</v>
      </c>
      <c r="F23" s="169"/>
      <c r="G23" s="180"/>
      <c r="H23" s="170"/>
      <c r="I23" s="170"/>
      <c r="J23" s="170"/>
      <c r="K23" s="180"/>
      <c r="L23" s="180"/>
      <c r="M23" s="170"/>
      <c r="N23" s="170"/>
      <c r="O23" s="170"/>
      <c r="P23" s="170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1"/>
      <c r="AV23" s="261"/>
      <c r="AW23" s="261"/>
      <c r="AX23" s="265"/>
    </row>
    <row r="24" spans="1:68">
      <c r="A24" s="161">
        <f t="shared" si="0"/>
        <v>8</v>
      </c>
      <c r="B24" s="161" t="s">
        <v>19</v>
      </c>
      <c r="C24" s="166" t="s">
        <v>26</v>
      </c>
      <c r="D24" s="167" t="s">
        <v>27</v>
      </c>
      <c r="E24" s="168">
        <v>1</v>
      </c>
      <c r="F24" s="169"/>
      <c r="G24" s="180"/>
      <c r="H24" s="170"/>
      <c r="I24" s="170"/>
      <c r="J24" s="170"/>
      <c r="K24" s="180"/>
      <c r="L24" s="180"/>
      <c r="M24" s="170"/>
      <c r="N24" s="170"/>
      <c r="O24" s="170"/>
      <c r="P24" s="170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5"/>
    </row>
    <row r="25" spans="1:68">
      <c r="A25" s="161">
        <f t="shared" si="0"/>
        <v>9</v>
      </c>
      <c r="B25" s="173" t="s">
        <v>21</v>
      </c>
      <c r="C25" s="174" t="s">
        <v>20</v>
      </c>
      <c r="D25" s="167"/>
      <c r="E25" s="175"/>
      <c r="F25" s="169"/>
      <c r="G25" s="180"/>
      <c r="H25" s="170"/>
      <c r="I25" s="170"/>
      <c r="J25" s="170"/>
      <c r="K25" s="180"/>
      <c r="L25" s="180"/>
      <c r="M25" s="170"/>
      <c r="N25" s="170"/>
      <c r="O25" s="170"/>
      <c r="P25" s="170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</row>
    <row r="26" spans="1:68">
      <c r="A26" s="161">
        <f t="shared" si="0"/>
        <v>10</v>
      </c>
      <c r="B26" s="173"/>
      <c r="C26" s="176" t="s">
        <v>23</v>
      </c>
      <c r="D26" s="167"/>
      <c r="E26" s="175"/>
      <c r="F26" s="169"/>
      <c r="G26" s="180"/>
      <c r="H26" s="170"/>
      <c r="I26" s="170"/>
      <c r="J26" s="170"/>
      <c r="K26" s="180"/>
      <c r="L26" s="180"/>
      <c r="M26" s="170"/>
      <c r="N26" s="170"/>
      <c r="O26" s="170"/>
      <c r="P26" s="170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  <c r="AS26" s="265"/>
      <c r="AT26" s="265"/>
      <c r="AU26" s="265"/>
      <c r="AV26" s="265"/>
      <c r="AW26" s="265"/>
      <c r="AX26" s="265"/>
    </row>
    <row r="27" spans="1:68" ht="22.5">
      <c r="A27" s="161">
        <f t="shared" si="0"/>
        <v>11</v>
      </c>
      <c r="B27" s="161" t="s">
        <v>19</v>
      </c>
      <c r="C27" s="166" t="s">
        <v>31</v>
      </c>
      <c r="D27" s="167" t="s">
        <v>133</v>
      </c>
      <c r="E27" s="168">
        <v>15.65</v>
      </c>
      <c r="F27" s="169"/>
      <c r="G27" s="177"/>
      <c r="H27" s="170"/>
      <c r="I27" s="170"/>
      <c r="J27" s="170"/>
      <c r="K27" s="180"/>
      <c r="L27" s="180"/>
      <c r="M27" s="170"/>
      <c r="N27" s="170"/>
      <c r="O27" s="170"/>
      <c r="P27" s="170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  <c r="AU27" s="265"/>
      <c r="AV27" s="265"/>
      <c r="AW27" s="265"/>
      <c r="AX27" s="265"/>
    </row>
    <row r="28" spans="1:68" ht="13.5">
      <c r="A28" s="161">
        <f t="shared" si="0"/>
        <v>12</v>
      </c>
      <c r="B28" s="161" t="s">
        <v>19</v>
      </c>
      <c r="C28" s="166" t="s">
        <v>30</v>
      </c>
      <c r="D28" s="167" t="s">
        <v>133</v>
      </c>
      <c r="E28" s="168">
        <v>15.65</v>
      </c>
      <c r="F28" s="169"/>
      <c r="G28" s="177"/>
      <c r="H28" s="170"/>
      <c r="I28" s="170"/>
      <c r="J28" s="170"/>
      <c r="K28" s="180"/>
      <c r="L28" s="180"/>
      <c r="M28" s="170"/>
      <c r="N28" s="170"/>
      <c r="O28" s="170"/>
      <c r="P28" s="170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  <c r="AV28" s="265"/>
      <c r="AW28" s="265"/>
      <c r="AX28" s="265"/>
    </row>
    <row r="29" spans="1:68" ht="33.75">
      <c r="A29" s="161">
        <f t="shared" si="0"/>
        <v>13</v>
      </c>
      <c r="B29" s="161" t="s">
        <v>19</v>
      </c>
      <c r="C29" s="166" t="s">
        <v>100</v>
      </c>
      <c r="D29" s="167" t="s">
        <v>132</v>
      </c>
      <c r="E29" s="168">
        <v>15.65</v>
      </c>
      <c r="F29" s="169"/>
      <c r="G29" s="177"/>
      <c r="H29" s="170"/>
      <c r="I29" s="170"/>
      <c r="J29" s="170"/>
      <c r="K29" s="180"/>
      <c r="L29" s="180"/>
      <c r="M29" s="170"/>
      <c r="N29" s="170"/>
      <c r="O29" s="170"/>
      <c r="P29" s="170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5"/>
    </row>
    <row r="30" spans="1:68" ht="22.5">
      <c r="A30" s="161">
        <f t="shared" si="0"/>
        <v>14</v>
      </c>
      <c r="B30" s="161" t="s">
        <v>19</v>
      </c>
      <c r="C30" s="166" t="s">
        <v>89</v>
      </c>
      <c r="D30" s="167" t="s">
        <v>134</v>
      </c>
      <c r="E30" s="168">
        <v>15.65</v>
      </c>
      <c r="F30" s="169"/>
      <c r="G30" s="177"/>
      <c r="H30" s="170"/>
      <c r="I30" s="170"/>
      <c r="J30" s="170"/>
      <c r="K30" s="180"/>
      <c r="L30" s="180"/>
      <c r="M30" s="170"/>
      <c r="N30" s="170"/>
      <c r="O30" s="170"/>
      <c r="P30" s="170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  <c r="AW30" s="265"/>
      <c r="AX30" s="265"/>
    </row>
    <row r="31" spans="1:68" ht="22.5">
      <c r="A31" s="161">
        <f t="shared" si="0"/>
        <v>15</v>
      </c>
      <c r="B31" s="161" t="s">
        <v>19</v>
      </c>
      <c r="C31" s="166" t="s">
        <v>94</v>
      </c>
      <c r="D31" s="167" t="s">
        <v>134</v>
      </c>
      <c r="E31" s="168">
        <v>15.65</v>
      </c>
      <c r="F31" s="169"/>
      <c r="G31" s="177"/>
      <c r="H31" s="170"/>
      <c r="I31" s="170"/>
      <c r="J31" s="170"/>
      <c r="K31" s="180"/>
      <c r="L31" s="180"/>
      <c r="M31" s="170"/>
      <c r="N31" s="170"/>
      <c r="O31" s="170"/>
      <c r="P31" s="170"/>
      <c r="AH31" s="265"/>
      <c r="AI31" s="265"/>
      <c r="AJ31" s="265"/>
      <c r="AK31" s="265"/>
      <c r="AL31" s="265"/>
      <c r="AM31" s="265"/>
      <c r="AN31" s="265"/>
      <c r="AO31" s="265"/>
      <c r="AP31" s="265"/>
      <c r="AQ31" s="265"/>
      <c r="AR31" s="265"/>
      <c r="AS31" s="265"/>
      <c r="AT31" s="265"/>
      <c r="AU31" s="265"/>
      <c r="AV31" s="265"/>
      <c r="AW31" s="265"/>
      <c r="AX31" s="265"/>
    </row>
    <row r="32" spans="1:68" s="266" customFormat="1" ht="22.5">
      <c r="A32" s="161">
        <f t="shared" si="0"/>
        <v>16</v>
      </c>
      <c r="B32" s="161" t="s">
        <v>19</v>
      </c>
      <c r="C32" s="166" t="s">
        <v>83</v>
      </c>
      <c r="D32" s="167" t="s">
        <v>16</v>
      </c>
      <c r="E32" s="168">
        <v>17.04</v>
      </c>
      <c r="F32" s="169"/>
      <c r="G32" s="177"/>
      <c r="H32" s="170"/>
      <c r="I32" s="170"/>
      <c r="J32" s="170"/>
      <c r="K32" s="180"/>
      <c r="L32" s="180"/>
      <c r="M32" s="170"/>
      <c r="N32" s="170"/>
      <c r="O32" s="170"/>
      <c r="P32" s="170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8"/>
      <c r="AW32" s="269"/>
      <c r="AX32" s="269"/>
      <c r="AY32" s="269"/>
      <c r="AZ32" s="269"/>
      <c r="BA32" s="269"/>
      <c r="BB32" s="269"/>
      <c r="BC32" s="269"/>
      <c r="BD32" s="269"/>
      <c r="BE32" s="269"/>
      <c r="BF32" s="269"/>
      <c r="BG32" s="269"/>
      <c r="BH32" s="269"/>
      <c r="BI32" s="269"/>
      <c r="BJ32" s="269"/>
      <c r="BK32" s="269"/>
      <c r="BL32" s="269"/>
      <c r="BM32" s="269"/>
      <c r="BN32" s="269"/>
      <c r="BO32" s="269"/>
      <c r="BP32" s="269"/>
    </row>
    <row r="33" spans="1:68" s="266" customFormat="1" ht="22.5">
      <c r="A33" s="161">
        <f t="shared" si="0"/>
        <v>17</v>
      </c>
      <c r="B33" s="161" t="s">
        <v>19</v>
      </c>
      <c r="C33" s="166" t="s">
        <v>50</v>
      </c>
      <c r="D33" s="167" t="s">
        <v>134</v>
      </c>
      <c r="E33" s="168">
        <v>8.52</v>
      </c>
      <c r="F33" s="169"/>
      <c r="G33" s="177"/>
      <c r="H33" s="170"/>
      <c r="I33" s="170"/>
      <c r="J33" s="170"/>
      <c r="K33" s="180"/>
      <c r="L33" s="180"/>
      <c r="M33" s="170"/>
      <c r="N33" s="170"/>
      <c r="O33" s="170"/>
      <c r="P33" s="170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8"/>
      <c r="AW33" s="269"/>
      <c r="AX33" s="269"/>
      <c r="AY33" s="269"/>
      <c r="AZ33" s="269"/>
      <c r="BA33" s="269"/>
      <c r="BB33" s="269"/>
      <c r="BC33" s="269"/>
      <c r="BD33" s="269"/>
      <c r="BE33" s="269"/>
      <c r="BF33" s="269"/>
      <c r="BG33" s="269"/>
      <c r="BH33" s="269"/>
      <c r="BI33" s="269"/>
      <c r="BJ33" s="269"/>
      <c r="BK33" s="269"/>
      <c r="BL33" s="269"/>
      <c r="BM33" s="269"/>
      <c r="BN33" s="269"/>
      <c r="BO33" s="269"/>
      <c r="BP33" s="269"/>
    </row>
    <row r="34" spans="1:68" s="266" customFormat="1" ht="45">
      <c r="A34" s="161">
        <f t="shared" si="0"/>
        <v>18</v>
      </c>
      <c r="B34" s="161" t="s">
        <v>19</v>
      </c>
      <c r="C34" s="166" t="s">
        <v>135</v>
      </c>
      <c r="D34" s="167" t="s">
        <v>134</v>
      </c>
      <c r="E34" s="168">
        <v>8.52</v>
      </c>
      <c r="F34" s="169"/>
      <c r="G34" s="177"/>
      <c r="H34" s="170"/>
      <c r="I34" s="170"/>
      <c r="J34" s="170"/>
      <c r="K34" s="180"/>
      <c r="L34" s="180"/>
      <c r="M34" s="170"/>
      <c r="N34" s="170"/>
      <c r="O34" s="170"/>
      <c r="P34" s="170"/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8"/>
      <c r="AW34" s="269"/>
      <c r="AX34" s="269"/>
      <c r="AY34" s="269"/>
      <c r="AZ34" s="269"/>
      <c r="BA34" s="269"/>
      <c r="BB34" s="269"/>
      <c r="BC34" s="269"/>
      <c r="BD34" s="269"/>
      <c r="BE34" s="269"/>
      <c r="BF34" s="269"/>
      <c r="BG34" s="269"/>
      <c r="BH34" s="269"/>
      <c r="BI34" s="269"/>
      <c r="BJ34" s="269"/>
      <c r="BK34" s="269"/>
      <c r="BL34" s="269"/>
      <c r="BM34" s="269"/>
      <c r="BN34" s="269"/>
      <c r="BO34" s="269"/>
      <c r="BP34" s="269"/>
    </row>
    <row r="35" spans="1:68" ht="409.6">
      <c r="A35" s="161">
        <f t="shared" si="0"/>
        <v>19</v>
      </c>
      <c r="B35" s="173"/>
      <c r="C35" s="176" t="s">
        <v>28</v>
      </c>
      <c r="D35" s="167"/>
      <c r="E35" s="175"/>
      <c r="F35" s="169"/>
      <c r="G35" s="180"/>
      <c r="H35" s="170"/>
      <c r="I35" s="170"/>
      <c r="J35" s="170"/>
      <c r="K35" s="180"/>
      <c r="L35" s="180"/>
      <c r="M35" s="170"/>
      <c r="N35" s="170"/>
      <c r="O35" s="170"/>
      <c r="P35" s="170"/>
      <c r="AH35" s="265"/>
      <c r="AI35" s="265"/>
      <c r="AJ35" s="265"/>
      <c r="AK35" s="265"/>
      <c r="AL35" s="265"/>
      <c r="AM35" s="265"/>
      <c r="AN35" s="265"/>
      <c r="AO35" s="265"/>
      <c r="AP35" s="265"/>
      <c r="AQ35" s="265"/>
      <c r="AR35" s="265"/>
      <c r="AS35" s="265"/>
      <c r="AT35" s="265"/>
      <c r="AU35" s="265"/>
      <c r="AV35" s="265"/>
      <c r="AW35" s="265"/>
      <c r="AX35" s="265"/>
    </row>
    <row r="36" spans="1:68" ht="22.5">
      <c r="A36" s="161">
        <f t="shared" si="0"/>
        <v>20</v>
      </c>
      <c r="B36" s="161" t="s">
        <v>19</v>
      </c>
      <c r="C36" s="166" t="s">
        <v>31</v>
      </c>
      <c r="D36" s="167" t="s">
        <v>133</v>
      </c>
      <c r="E36" s="168">
        <v>43.23</v>
      </c>
      <c r="F36" s="169"/>
      <c r="G36" s="177"/>
      <c r="H36" s="170"/>
      <c r="I36" s="170"/>
      <c r="J36" s="170"/>
      <c r="K36" s="180"/>
      <c r="L36" s="180"/>
      <c r="M36" s="170"/>
      <c r="N36" s="170"/>
      <c r="O36" s="170"/>
      <c r="P36" s="170"/>
      <c r="AH36" s="265"/>
      <c r="AI36" s="265"/>
      <c r="AJ36" s="265"/>
      <c r="AK36" s="265"/>
      <c r="AL36" s="265"/>
      <c r="AM36" s="265"/>
      <c r="AN36" s="265"/>
      <c r="AO36" s="265"/>
      <c r="AP36" s="265"/>
      <c r="AQ36" s="265"/>
      <c r="AR36" s="265"/>
      <c r="AS36" s="265"/>
      <c r="AT36" s="265"/>
      <c r="AU36" s="265"/>
      <c r="AV36" s="265"/>
      <c r="AW36" s="265"/>
      <c r="AX36" s="265"/>
    </row>
    <row r="37" spans="1:68" ht="33.75">
      <c r="A37" s="161">
        <f t="shared" si="0"/>
        <v>21</v>
      </c>
      <c r="B37" s="161" t="s">
        <v>19</v>
      </c>
      <c r="C37" s="166" t="s">
        <v>101</v>
      </c>
      <c r="D37" s="167" t="s">
        <v>132</v>
      </c>
      <c r="E37" s="168">
        <v>65.77</v>
      </c>
      <c r="F37" s="169"/>
      <c r="G37" s="177"/>
      <c r="H37" s="170"/>
      <c r="I37" s="170"/>
      <c r="J37" s="170"/>
      <c r="K37" s="180"/>
      <c r="L37" s="180"/>
      <c r="M37" s="170"/>
      <c r="N37" s="170"/>
      <c r="O37" s="170"/>
      <c r="P37" s="170"/>
      <c r="AH37" s="265"/>
      <c r="AI37" s="265"/>
      <c r="AJ37" s="265"/>
      <c r="AK37" s="265"/>
      <c r="AL37" s="265"/>
      <c r="AM37" s="265"/>
      <c r="AN37" s="265"/>
      <c r="AO37" s="265"/>
      <c r="AP37" s="265"/>
      <c r="AQ37" s="265"/>
      <c r="AR37" s="265"/>
      <c r="AS37" s="265"/>
      <c r="AT37" s="265"/>
      <c r="AU37" s="265"/>
      <c r="AV37" s="265"/>
      <c r="AW37" s="265"/>
      <c r="AX37" s="265"/>
    </row>
    <row r="38" spans="1:68" ht="22.5">
      <c r="A38" s="161">
        <f t="shared" si="0"/>
        <v>22</v>
      </c>
      <c r="B38" s="161" t="s">
        <v>19</v>
      </c>
      <c r="C38" s="166" t="s">
        <v>32</v>
      </c>
      <c r="D38" s="167" t="s">
        <v>134</v>
      </c>
      <c r="E38" s="168">
        <v>65.77</v>
      </c>
      <c r="F38" s="169"/>
      <c r="G38" s="177"/>
      <c r="H38" s="170"/>
      <c r="I38" s="170"/>
      <c r="J38" s="170"/>
      <c r="K38" s="180"/>
      <c r="L38" s="180"/>
      <c r="M38" s="170"/>
      <c r="N38" s="170"/>
      <c r="O38" s="170"/>
      <c r="P38" s="170"/>
      <c r="AH38" s="265"/>
      <c r="AI38" s="265"/>
      <c r="AJ38" s="265"/>
      <c r="AK38" s="265"/>
      <c r="AL38" s="265"/>
      <c r="AM38" s="265"/>
      <c r="AN38" s="265"/>
      <c r="AO38" s="265"/>
      <c r="AP38" s="265"/>
      <c r="AQ38" s="265"/>
      <c r="AR38" s="265"/>
      <c r="AS38" s="265"/>
      <c r="AT38" s="265"/>
      <c r="AU38" s="265"/>
      <c r="AV38" s="265"/>
      <c r="AW38" s="265"/>
      <c r="AX38" s="265"/>
    </row>
    <row r="39" spans="1:68" ht="33.75">
      <c r="A39" s="161">
        <f t="shared" si="0"/>
        <v>23</v>
      </c>
      <c r="B39" s="161" t="s">
        <v>19</v>
      </c>
      <c r="C39" s="166" t="s">
        <v>150</v>
      </c>
      <c r="D39" s="167" t="s">
        <v>134</v>
      </c>
      <c r="E39" s="168">
        <v>65.77</v>
      </c>
      <c r="F39" s="169"/>
      <c r="G39" s="177"/>
      <c r="H39" s="170"/>
      <c r="I39" s="170"/>
      <c r="J39" s="170"/>
      <c r="K39" s="180"/>
      <c r="L39" s="180"/>
      <c r="M39" s="170"/>
      <c r="N39" s="170"/>
      <c r="O39" s="170"/>
      <c r="P39" s="170"/>
      <c r="AH39" s="265"/>
      <c r="AI39" s="265"/>
      <c r="AJ39" s="265"/>
      <c r="AK39" s="265"/>
      <c r="AL39" s="265"/>
      <c r="AM39" s="265"/>
      <c r="AN39" s="265"/>
      <c r="AO39" s="265"/>
      <c r="AP39" s="265"/>
      <c r="AQ39" s="265"/>
      <c r="AR39" s="265"/>
      <c r="AS39" s="265"/>
      <c r="AT39" s="265"/>
      <c r="AU39" s="265"/>
      <c r="AV39" s="265"/>
      <c r="AW39" s="265"/>
      <c r="AX39" s="265"/>
    </row>
    <row r="40" spans="1:68" ht="22.5">
      <c r="A40" s="161">
        <f t="shared" si="0"/>
        <v>24</v>
      </c>
      <c r="B40" s="161" t="s">
        <v>19</v>
      </c>
      <c r="C40" s="166" t="s">
        <v>79</v>
      </c>
      <c r="D40" s="167" t="s">
        <v>134</v>
      </c>
      <c r="E40" s="178">
        <v>1.84</v>
      </c>
      <c r="F40" s="169"/>
      <c r="G40" s="177"/>
      <c r="H40" s="170"/>
      <c r="I40" s="170"/>
      <c r="J40" s="170"/>
      <c r="K40" s="180"/>
      <c r="L40" s="180"/>
      <c r="M40" s="170"/>
      <c r="N40" s="170"/>
      <c r="O40" s="170"/>
      <c r="P40" s="170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  <c r="AU40" s="265"/>
      <c r="AV40" s="265"/>
      <c r="AW40" s="265"/>
      <c r="AX40" s="265"/>
    </row>
    <row r="41" spans="1:68" ht="409.6">
      <c r="A41" s="161">
        <f t="shared" si="0"/>
        <v>25</v>
      </c>
      <c r="B41" s="173"/>
      <c r="C41" s="176" t="s">
        <v>33</v>
      </c>
      <c r="D41" s="167"/>
      <c r="E41" s="175"/>
      <c r="F41" s="169"/>
      <c r="G41" s="180"/>
      <c r="H41" s="170"/>
      <c r="I41" s="170"/>
      <c r="J41" s="170"/>
      <c r="K41" s="180"/>
      <c r="L41" s="180"/>
      <c r="M41" s="170"/>
      <c r="N41" s="170"/>
      <c r="O41" s="170"/>
      <c r="P41" s="170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  <c r="AU41" s="265"/>
      <c r="AV41" s="265"/>
      <c r="AW41" s="265"/>
      <c r="AX41" s="265"/>
    </row>
    <row r="42" spans="1:68" ht="15.75">
      <c r="A42" s="161">
        <f t="shared" si="0"/>
        <v>26</v>
      </c>
      <c r="B42" s="161" t="s">
        <v>19</v>
      </c>
      <c r="C42" s="166" t="s">
        <v>86</v>
      </c>
      <c r="D42" s="167" t="s">
        <v>134</v>
      </c>
      <c r="E42" s="168">
        <v>15.65</v>
      </c>
      <c r="F42" s="169"/>
      <c r="G42" s="177"/>
      <c r="H42" s="170"/>
      <c r="I42" s="170"/>
      <c r="J42" s="170"/>
      <c r="K42" s="180"/>
      <c r="L42" s="180"/>
      <c r="M42" s="170"/>
      <c r="N42" s="170"/>
      <c r="O42" s="170"/>
      <c r="P42" s="170"/>
      <c r="AH42" s="265"/>
      <c r="AI42" s="265"/>
      <c r="AJ42" s="265"/>
      <c r="AK42" s="265"/>
      <c r="AL42" s="265"/>
      <c r="AM42" s="265"/>
      <c r="AN42" s="265"/>
      <c r="AO42" s="265"/>
      <c r="AP42" s="265"/>
      <c r="AQ42" s="265"/>
      <c r="AR42" s="265"/>
      <c r="AS42" s="265"/>
      <c r="AT42" s="265"/>
      <c r="AU42" s="265"/>
      <c r="AV42" s="265"/>
      <c r="AW42" s="265"/>
      <c r="AX42" s="265"/>
    </row>
    <row r="43" spans="1:68" ht="15.75">
      <c r="A43" s="161">
        <f t="shared" si="0"/>
        <v>27</v>
      </c>
      <c r="B43" s="161" t="s">
        <v>19</v>
      </c>
      <c r="C43" s="166" t="s">
        <v>87</v>
      </c>
      <c r="D43" s="167" t="s">
        <v>134</v>
      </c>
      <c r="E43" s="168">
        <f>E42</f>
        <v>15.65</v>
      </c>
      <c r="F43" s="169"/>
      <c r="G43" s="177"/>
      <c r="H43" s="170"/>
      <c r="I43" s="170"/>
      <c r="J43" s="170"/>
      <c r="K43" s="180"/>
      <c r="L43" s="180"/>
      <c r="M43" s="170"/>
      <c r="N43" s="170"/>
      <c r="O43" s="170"/>
      <c r="P43" s="170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S43" s="265"/>
      <c r="AT43" s="265"/>
      <c r="AU43" s="265"/>
      <c r="AV43" s="265"/>
      <c r="AW43" s="265"/>
      <c r="AX43" s="265"/>
    </row>
    <row r="44" spans="1:68" ht="409.6">
      <c r="A44" s="161">
        <f t="shared" si="0"/>
        <v>28</v>
      </c>
      <c r="B44" s="161" t="s">
        <v>19</v>
      </c>
      <c r="C44" s="166" t="s">
        <v>136</v>
      </c>
      <c r="D44" s="167" t="s">
        <v>137</v>
      </c>
      <c r="E44" s="168">
        <v>15.65</v>
      </c>
      <c r="F44" s="169"/>
      <c r="G44" s="177"/>
      <c r="H44" s="170"/>
      <c r="I44" s="170"/>
      <c r="J44" s="170"/>
      <c r="K44" s="180"/>
      <c r="L44" s="180"/>
      <c r="M44" s="170"/>
      <c r="N44" s="170"/>
      <c r="O44" s="170"/>
      <c r="P44" s="170"/>
      <c r="AH44" s="265"/>
      <c r="AI44" s="265"/>
      <c r="AJ44" s="265"/>
      <c r="AK44" s="265"/>
      <c r="AL44" s="265"/>
      <c r="AM44" s="265"/>
      <c r="AN44" s="265"/>
      <c r="AO44" s="265"/>
      <c r="AP44" s="265"/>
      <c r="AQ44" s="265"/>
      <c r="AR44" s="265"/>
      <c r="AS44" s="265"/>
      <c r="AT44" s="265"/>
      <c r="AU44" s="265"/>
      <c r="AV44" s="265"/>
      <c r="AW44" s="265"/>
      <c r="AX44" s="265"/>
    </row>
    <row r="45" spans="1:68" ht="409.6">
      <c r="A45" s="161">
        <f t="shared" si="0"/>
        <v>29</v>
      </c>
      <c r="B45" s="161" t="s">
        <v>19</v>
      </c>
      <c r="C45" s="166" t="s">
        <v>138</v>
      </c>
      <c r="D45" s="167" t="s">
        <v>16</v>
      </c>
      <c r="E45" s="168">
        <v>17.04</v>
      </c>
      <c r="F45" s="177"/>
      <c r="G45" s="177"/>
      <c r="H45" s="170"/>
      <c r="I45" s="170"/>
      <c r="J45" s="170"/>
      <c r="K45" s="180"/>
      <c r="L45" s="180"/>
      <c r="M45" s="170"/>
      <c r="N45" s="170"/>
      <c r="O45" s="170"/>
      <c r="P45" s="170"/>
      <c r="AH45" s="265"/>
      <c r="AI45" s="265"/>
      <c r="AJ45" s="265"/>
      <c r="AK45" s="265"/>
      <c r="AL45" s="265"/>
      <c r="AM45" s="265"/>
      <c r="AN45" s="265"/>
      <c r="AO45" s="265"/>
      <c r="AP45" s="265"/>
      <c r="AQ45" s="265"/>
      <c r="AR45" s="265"/>
      <c r="AS45" s="265"/>
      <c r="AT45" s="265"/>
      <c r="AU45" s="265"/>
      <c r="AV45" s="265"/>
      <c r="AW45" s="265"/>
      <c r="AX45" s="265"/>
    </row>
    <row r="46" spans="1:68" ht="409.6">
      <c r="A46" s="161">
        <f t="shared" si="0"/>
        <v>30</v>
      </c>
      <c r="B46" s="161" t="s">
        <v>19</v>
      </c>
      <c r="C46" s="166" t="s">
        <v>139</v>
      </c>
      <c r="D46" s="167" t="s">
        <v>16</v>
      </c>
      <c r="E46" s="168">
        <v>17.04</v>
      </c>
      <c r="F46" s="170"/>
      <c r="G46" s="177"/>
      <c r="H46" s="170"/>
      <c r="I46" s="170"/>
      <c r="J46" s="170"/>
      <c r="K46" s="180"/>
      <c r="L46" s="180"/>
      <c r="M46" s="170"/>
      <c r="N46" s="170"/>
      <c r="O46" s="170"/>
      <c r="P46" s="170"/>
      <c r="AH46" s="265"/>
      <c r="AI46" s="265"/>
      <c r="AJ46" s="265"/>
      <c r="AK46" s="265"/>
      <c r="AL46" s="265"/>
      <c r="AM46" s="265"/>
      <c r="AN46" s="265"/>
      <c r="AO46" s="265"/>
      <c r="AP46" s="265"/>
      <c r="AQ46" s="265"/>
      <c r="AR46" s="265"/>
      <c r="AS46" s="265"/>
      <c r="AT46" s="265"/>
      <c r="AU46" s="265"/>
      <c r="AV46" s="265"/>
      <c r="AW46" s="265"/>
      <c r="AX46" s="265"/>
    </row>
    <row r="47" spans="1:68" ht="409.6">
      <c r="A47" s="161">
        <f t="shared" si="0"/>
        <v>31</v>
      </c>
      <c r="B47" s="173"/>
      <c r="C47" s="176" t="s">
        <v>34</v>
      </c>
      <c r="D47" s="167"/>
      <c r="E47" s="175"/>
      <c r="F47" s="170"/>
      <c r="G47" s="180"/>
      <c r="H47" s="170"/>
      <c r="I47" s="170"/>
      <c r="J47" s="170"/>
      <c r="K47" s="180"/>
      <c r="L47" s="180"/>
      <c r="M47" s="170"/>
      <c r="N47" s="170"/>
      <c r="O47" s="170"/>
      <c r="P47" s="170"/>
      <c r="AH47" s="265"/>
      <c r="AI47" s="265"/>
      <c r="AJ47" s="265"/>
      <c r="AK47" s="265"/>
      <c r="AL47" s="265"/>
      <c r="AM47" s="265"/>
      <c r="AN47" s="265"/>
      <c r="AO47" s="265"/>
      <c r="AP47" s="265"/>
      <c r="AQ47" s="265"/>
      <c r="AR47" s="265"/>
      <c r="AS47" s="265"/>
      <c r="AT47" s="265"/>
      <c r="AU47" s="265"/>
      <c r="AV47" s="265"/>
      <c r="AW47" s="265"/>
      <c r="AX47" s="265"/>
    </row>
    <row r="48" spans="1:68" ht="409.6">
      <c r="A48" s="161">
        <f t="shared" si="0"/>
        <v>32</v>
      </c>
      <c r="B48" s="179" t="s">
        <v>19</v>
      </c>
      <c r="C48" s="166" t="s">
        <v>153</v>
      </c>
      <c r="D48" s="167" t="s">
        <v>15</v>
      </c>
      <c r="E48" s="270">
        <v>1</v>
      </c>
      <c r="F48" s="169"/>
      <c r="G48" s="180"/>
      <c r="H48" s="170"/>
      <c r="I48" s="170"/>
      <c r="J48" s="170"/>
      <c r="K48" s="180"/>
      <c r="L48" s="180"/>
      <c r="M48" s="170"/>
      <c r="N48" s="170"/>
      <c r="O48" s="170"/>
      <c r="P48" s="170"/>
      <c r="AH48" s="265"/>
      <c r="AI48" s="265"/>
      <c r="AJ48" s="265"/>
      <c r="AK48" s="265"/>
      <c r="AL48" s="265"/>
      <c r="AM48" s="265"/>
      <c r="AN48" s="265"/>
      <c r="AO48" s="265"/>
      <c r="AP48" s="265"/>
      <c r="AQ48" s="265"/>
      <c r="AR48" s="265"/>
      <c r="AS48" s="265"/>
      <c r="AT48" s="265"/>
      <c r="AU48" s="265"/>
      <c r="AV48" s="265"/>
      <c r="AW48" s="265"/>
      <c r="AX48" s="265"/>
    </row>
    <row r="49" spans="1:50" ht="409.6">
      <c r="A49" s="161">
        <f t="shared" si="0"/>
        <v>33</v>
      </c>
      <c r="B49" s="161" t="s">
        <v>19</v>
      </c>
      <c r="C49" s="166" t="s">
        <v>116</v>
      </c>
      <c r="D49" s="167" t="s">
        <v>35</v>
      </c>
      <c r="E49" s="168">
        <v>1</v>
      </c>
      <c r="F49" s="169"/>
      <c r="G49" s="177"/>
      <c r="H49" s="170"/>
      <c r="I49" s="170"/>
      <c r="J49" s="170"/>
      <c r="K49" s="180"/>
      <c r="L49" s="180"/>
      <c r="M49" s="170"/>
      <c r="N49" s="170"/>
      <c r="O49" s="170"/>
      <c r="P49" s="170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  <c r="AR49" s="265"/>
      <c r="AS49" s="265"/>
      <c r="AT49" s="265"/>
      <c r="AU49" s="265"/>
      <c r="AV49" s="265"/>
      <c r="AW49" s="265"/>
      <c r="AX49" s="265"/>
    </row>
    <row r="50" spans="1:50" ht="409.6">
      <c r="A50" s="161">
        <f t="shared" si="0"/>
        <v>34</v>
      </c>
      <c r="B50" s="161" t="s">
        <v>19</v>
      </c>
      <c r="C50" s="166" t="s">
        <v>102</v>
      </c>
      <c r="D50" s="167" t="s">
        <v>16</v>
      </c>
      <c r="E50" s="168">
        <v>5.5</v>
      </c>
      <c r="F50" s="170"/>
      <c r="G50" s="177"/>
      <c r="H50" s="170"/>
      <c r="I50" s="170"/>
      <c r="J50" s="170"/>
      <c r="K50" s="180"/>
      <c r="L50" s="180"/>
      <c r="M50" s="170"/>
      <c r="N50" s="170"/>
      <c r="O50" s="170"/>
      <c r="P50" s="170"/>
      <c r="AH50" s="265"/>
      <c r="AI50" s="265"/>
      <c r="AJ50" s="265"/>
      <c r="AK50" s="265"/>
      <c r="AL50" s="265"/>
      <c r="AM50" s="265"/>
      <c r="AN50" s="265"/>
      <c r="AO50" s="265"/>
      <c r="AP50" s="265"/>
      <c r="AQ50" s="265"/>
      <c r="AR50" s="265"/>
      <c r="AS50" s="265"/>
      <c r="AT50" s="265"/>
      <c r="AU50" s="265"/>
      <c r="AV50" s="265"/>
      <c r="AW50" s="265"/>
      <c r="AX50" s="265"/>
    </row>
    <row r="51" spans="1:50" ht="409.6">
      <c r="A51" s="161">
        <f t="shared" si="0"/>
        <v>35</v>
      </c>
      <c r="B51" s="161" t="s">
        <v>19</v>
      </c>
      <c r="C51" s="166" t="s">
        <v>90</v>
      </c>
      <c r="D51" s="167" t="s">
        <v>16</v>
      </c>
      <c r="E51" s="168">
        <v>5.5</v>
      </c>
      <c r="F51" s="170"/>
      <c r="G51" s="177"/>
      <c r="H51" s="170"/>
      <c r="I51" s="170"/>
      <c r="J51" s="170"/>
      <c r="K51" s="180"/>
      <c r="L51" s="180"/>
      <c r="M51" s="170"/>
      <c r="N51" s="170"/>
      <c r="O51" s="170"/>
      <c r="P51" s="170"/>
      <c r="AH51" s="265"/>
      <c r="AI51" s="265"/>
      <c r="AJ51" s="265"/>
      <c r="AK51" s="265"/>
      <c r="AL51" s="265"/>
      <c r="AM51" s="265"/>
      <c r="AN51" s="265"/>
      <c r="AO51" s="265"/>
      <c r="AP51" s="265"/>
      <c r="AQ51" s="265"/>
      <c r="AR51" s="265"/>
      <c r="AS51" s="265"/>
      <c r="AT51" s="265"/>
      <c r="AU51" s="265"/>
      <c r="AV51" s="265"/>
      <c r="AW51" s="265"/>
      <c r="AX51" s="265"/>
    </row>
    <row r="52" spans="1:50" ht="409.6">
      <c r="A52" s="161">
        <f t="shared" si="0"/>
        <v>36</v>
      </c>
      <c r="B52" s="173"/>
      <c r="C52" s="176" t="s">
        <v>37</v>
      </c>
      <c r="D52" s="167"/>
      <c r="E52" s="175"/>
      <c r="F52" s="170"/>
      <c r="G52" s="180"/>
      <c r="H52" s="170"/>
      <c r="I52" s="170"/>
      <c r="J52" s="170"/>
      <c r="K52" s="180"/>
      <c r="L52" s="180"/>
      <c r="M52" s="170"/>
      <c r="N52" s="170"/>
      <c r="O52" s="170"/>
      <c r="P52" s="170"/>
      <c r="AH52" s="265"/>
      <c r="AI52" s="265"/>
      <c r="AJ52" s="265"/>
      <c r="AK52" s="265"/>
      <c r="AL52" s="265"/>
      <c r="AM52" s="265"/>
      <c r="AN52" s="265"/>
      <c r="AO52" s="265"/>
      <c r="AP52" s="265"/>
      <c r="AQ52" s="265"/>
      <c r="AR52" s="265"/>
      <c r="AS52" s="265"/>
      <c r="AT52" s="265"/>
      <c r="AU52" s="265"/>
      <c r="AV52" s="265"/>
      <c r="AW52" s="265"/>
      <c r="AX52" s="265"/>
    </row>
    <row r="53" spans="1:50" ht="409.6">
      <c r="A53" s="161">
        <f t="shared" si="0"/>
        <v>37</v>
      </c>
      <c r="B53" s="161" t="s">
        <v>19</v>
      </c>
      <c r="C53" s="166" t="s">
        <v>103</v>
      </c>
      <c r="D53" s="167" t="s">
        <v>35</v>
      </c>
      <c r="E53" s="168">
        <v>1</v>
      </c>
      <c r="F53" s="170"/>
      <c r="G53" s="177"/>
      <c r="H53" s="170"/>
      <c r="I53" s="170"/>
      <c r="J53" s="170"/>
      <c r="K53" s="180"/>
      <c r="L53" s="180"/>
      <c r="M53" s="170"/>
      <c r="N53" s="170"/>
      <c r="O53" s="170"/>
      <c r="P53" s="170"/>
      <c r="AH53" s="265"/>
      <c r="AI53" s="265"/>
      <c r="AJ53" s="265"/>
      <c r="AK53" s="265"/>
      <c r="AL53" s="265"/>
      <c r="AM53" s="265"/>
      <c r="AN53" s="265"/>
      <c r="AO53" s="265"/>
      <c r="AP53" s="265"/>
      <c r="AQ53" s="265"/>
      <c r="AR53" s="265"/>
      <c r="AS53" s="265"/>
      <c r="AT53" s="265"/>
      <c r="AU53" s="265"/>
      <c r="AV53" s="265"/>
      <c r="AW53" s="265"/>
      <c r="AX53" s="265"/>
    </row>
    <row r="54" spans="1:50" ht="409.6">
      <c r="A54" s="161">
        <f t="shared" si="0"/>
        <v>38</v>
      </c>
      <c r="B54" s="161" t="s">
        <v>19</v>
      </c>
      <c r="C54" s="166" t="s">
        <v>104</v>
      </c>
      <c r="D54" s="167" t="s">
        <v>35</v>
      </c>
      <c r="E54" s="168">
        <v>1</v>
      </c>
      <c r="F54" s="169"/>
      <c r="G54" s="177"/>
      <c r="H54" s="170"/>
      <c r="I54" s="170"/>
      <c r="J54" s="170"/>
      <c r="K54" s="180"/>
      <c r="L54" s="180"/>
      <c r="M54" s="170"/>
      <c r="N54" s="170"/>
      <c r="O54" s="170"/>
      <c r="P54" s="170"/>
      <c r="AH54" s="265"/>
      <c r="AI54" s="265"/>
      <c r="AJ54" s="265"/>
      <c r="AK54" s="265"/>
      <c r="AL54" s="265"/>
      <c r="AM54" s="265"/>
      <c r="AN54" s="265"/>
      <c r="AO54" s="265"/>
      <c r="AP54" s="265"/>
      <c r="AQ54" s="265"/>
      <c r="AR54" s="265"/>
      <c r="AS54" s="265"/>
      <c r="AT54" s="265"/>
      <c r="AU54" s="265"/>
      <c r="AV54" s="265"/>
      <c r="AW54" s="265"/>
      <c r="AX54" s="264"/>
    </row>
    <row r="55" spans="1:50" ht="22.5">
      <c r="A55" s="161">
        <f t="shared" si="0"/>
        <v>39</v>
      </c>
      <c r="B55" s="161" t="s">
        <v>19</v>
      </c>
      <c r="C55" s="166" t="s">
        <v>38</v>
      </c>
      <c r="D55" s="167" t="s">
        <v>134</v>
      </c>
      <c r="E55" s="168">
        <v>2.75</v>
      </c>
      <c r="F55" s="169"/>
      <c r="G55" s="177"/>
      <c r="H55" s="170"/>
      <c r="I55" s="170"/>
      <c r="J55" s="170"/>
      <c r="K55" s="180"/>
      <c r="L55" s="180"/>
      <c r="M55" s="170"/>
      <c r="N55" s="170"/>
      <c r="O55" s="170"/>
      <c r="P55" s="170"/>
      <c r="AH55" s="265"/>
      <c r="AI55" s="265"/>
      <c r="AJ55" s="265"/>
      <c r="AK55" s="265"/>
      <c r="AL55" s="265"/>
      <c r="AM55" s="265"/>
      <c r="AN55" s="265"/>
      <c r="AO55" s="265"/>
      <c r="AP55" s="265"/>
      <c r="AQ55" s="265"/>
      <c r="AR55" s="265"/>
      <c r="AS55" s="265"/>
      <c r="AT55" s="265"/>
      <c r="AU55" s="265"/>
      <c r="AV55" s="265"/>
      <c r="AW55" s="265"/>
      <c r="AX55" s="265"/>
    </row>
    <row r="56" spans="1:50" ht="409.6">
      <c r="A56" s="161">
        <f t="shared" si="0"/>
        <v>40</v>
      </c>
      <c r="B56" s="173"/>
      <c r="C56" s="174" t="s">
        <v>62</v>
      </c>
      <c r="D56" s="167"/>
      <c r="E56" s="175"/>
      <c r="F56" s="169"/>
      <c r="G56" s="180"/>
      <c r="H56" s="170"/>
      <c r="I56" s="170"/>
      <c r="J56" s="170"/>
      <c r="K56" s="180"/>
      <c r="L56" s="180"/>
      <c r="M56" s="170"/>
      <c r="N56" s="170"/>
      <c r="O56" s="170"/>
      <c r="P56" s="170"/>
      <c r="AH56" s="265"/>
      <c r="AI56" s="265"/>
      <c r="AJ56" s="265"/>
      <c r="AK56" s="265"/>
      <c r="AL56" s="265"/>
      <c r="AM56" s="265"/>
      <c r="AN56" s="265"/>
      <c r="AO56" s="265"/>
      <c r="AP56" s="265"/>
      <c r="AQ56" s="265"/>
      <c r="AR56" s="265"/>
      <c r="AS56" s="265"/>
      <c r="AT56" s="265"/>
      <c r="AU56" s="265"/>
      <c r="AV56" s="265"/>
      <c r="AW56" s="265"/>
      <c r="AX56" s="265"/>
    </row>
    <row r="57" spans="1:50" ht="33.75">
      <c r="A57" s="161">
        <f t="shared" si="0"/>
        <v>41</v>
      </c>
      <c r="B57" s="161" t="s">
        <v>19</v>
      </c>
      <c r="C57" s="166" t="s">
        <v>63</v>
      </c>
      <c r="D57" s="167" t="s">
        <v>15</v>
      </c>
      <c r="E57" s="168">
        <v>1</v>
      </c>
      <c r="F57" s="169"/>
      <c r="G57" s="177"/>
      <c r="H57" s="170"/>
      <c r="I57" s="170"/>
      <c r="J57" s="170"/>
      <c r="K57" s="180"/>
      <c r="L57" s="180"/>
      <c r="M57" s="170"/>
      <c r="N57" s="170"/>
      <c r="O57" s="170"/>
      <c r="P57" s="170"/>
      <c r="AH57" s="265"/>
      <c r="AI57" s="265"/>
      <c r="AJ57" s="265"/>
      <c r="AK57" s="265"/>
      <c r="AL57" s="265"/>
      <c r="AM57" s="265"/>
      <c r="AN57" s="265"/>
      <c r="AO57" s="265"/>
      <c r="AP57" s="265"/>
      <c r="AQ57" s="265"/>
      <c r="AR57" s="265"/>
      <c r="AS57" s="265"/>
      <c r="AT57" s="265"/>
      <c r="AU57" s="265"/>
      <c r="AV57" s="265"/>
      <c r="AW57" s="265"/>
      <c r="AX57" s="264"/>
    </row>
    <row r="58" spans="1:50" ht="409.6">
      <c r="A58" s="161">
        <f t="shared" si="0"/>
        <v>42</v>
      </c>
      <c r="B58" s="173" t="s">
        <v>44</v>
      </c>
      <c r="C58" s="174" t="s">
        <v>49</v>
      </c>
      <c r="D58" s="167"/>
      <c r="E58" s="175"/>
      <c r="F58" s="169"/>
      <c r="G58" s="180"/>
      <c r="H58" s="170"/>
      <c r="I58" s="170"/>
      <c r="J58" s="170"/>
      <c r="K58" s="180"/>
      <c r="L58" s="180"/>
      <c r="M58" s="170"/>
      <c r="N58" s="170"/>
      <c r="O58" s="170"/>
      <c r="P58" s="170"/>
      <c r="AH58" s="265"/>
      <c r="AI58" s="265"/>
      <c r="AJ58" s="265"/>
      <c r="AK58" s="265"/>
      <c r="AL58" s="265"/>
      <c r="AM58" s="265"/>
      <c r="AN58" s="265"/>
      <c r="AO58" s="265"/>
      <c r="AP58" s="265"/>
      <c r="AQ58" s="265"/>
      <c r="AR58" s="265"/>
      <c r="AS58" s="265"/>
      <c r="AT58" s="265"/>
      <c r="AU58" s="265"/>
      <c r="AV58" s="265"/>
      <c r="AW58" s="265"/>
      <c r="AX58" s="264"/>
    </row>
    <row r="59" spans="1:50" ht="409.6">
      <c r="A59" s="161">
        <f t="shared" si="0"/>
        <v>43</v>
      </c>
      <c r="B59" s="161" t="s">
        <v>19</v>
      </c>
      <c r="C59" s="166" t="s">
        <v>45</v>
      </c>
      <c r="D59" s="167" t="s">
        <v>16</v>
      </c>
      <c r="E59" s="238">
        <v>45</v>
      </c>
      <c r="F59" s="185"/>
      <c r="G59" s="177"/>
      <c r="H59" s="170"/>
      <c r="I59" s="170"/>
      <c r="J59" s="185"/>
      <c r="K59" s="180"/>
      <c r="L59" s="180"/>
      <c r="M59" s="170"/>
      <c r="N59" s="170"/>
      <c r="O59" s="170"/>
      <c r="P59" s="170"/>
      <c r="AH59" s="265"/>
      <c r="AI59" s="265"/>
      <c r="AJ59" s="265"/>
      <c r="AK59" s="265"/>
      <c r="AL59" s="265"/>
      <c r="AM59" s="265"/>
      <c r="AN59" s="265"/>
      <c r="AO59" s="265"/>
      <c r="AP59" s="265"/>
      <c r="AQ59" s="265"/>
      <c r="AR59" s="265"/>
      <c r="AS59" s="265"/>
      <c r="AT59" s="265"/>
      <c r="AU59" s="265"/>
      <c r="AV59" s="265"/>
      <c r="AW59" s="265"/>
      <c r="AX59" s="264"/>
    </row>
    <row r="60" spans="1:50" ht="409.6">
      <c r="A60" s="161">
        <f t="shared" si="0"/>
        <v>44</v>
      </c>
      <c r="B60" s="161" t="s">
        <v>19</v>
      </c>
      <c r="C60" s="166" t="s">
        <v>46</v>
      </c>
      <c r="D60" s="167" t="s">
        <v>16</v>
      </c>
      <c r="E60" s="238">
        <v>45</v>
      </c>
      <c r="F60" s="185"/>
      <c r="G60" s="177"/>
      <c r="H60" s="170"/>
      <c r="I60" s="170"/>
      <c r="J60" s="185"/>
      <c r="K60" s="180"/>
      <c r="L60" s="180"/>
      <c r="M60" s="170"/>
      <c r="N60" s="170"/>
      <c r="O60" s="170"/>
      <c r="P60" s="170"/>
      <c r="AH60" s="265"/>
      <c r="AI60" s="265"/>
      <c r="AJ60" s="265"/>
      <c r="AK60" s="265"/>
      <c r="AL60" s="265"/>
      <c r="AM60" s="265"/>
      <c r="AN60" s="265"/>
      <c r="AO60" s="265"/>
      <c r="AP60" s="265"/>
      <c r="AQ60" s="265"/>
      <c r="AR60" s="265"/>
      <c r="AS60" s="265"/>
      <c r="AT60" s="265"/>
      <c r="AU60" s="265"/>
      <c r="AV60" s="265"/>
      <c r="AW60" s="265"/>
      <c r="AX60" s="264"/>
    </row>
    <row r="61" spans="1:50" ht="409.6">
      <c r="A61" s="161">
        <f t="shared" si="0"/>
        <v>45</v>
      </c>
      <c r="B61" s="161" t="s">
        <v>19</v>
      </c>
      <c r="C61" s="166" t="s">
        <v>48</v>
      </c>
      <c r="D61" s="167" t="s">
        <v>16</v>
      </c>
      <c r="E61" s="238">
        <v>44</v>
      </c>
      <c r="F61" s="185"/>
      <c r="G61" s="177"/>
      <c r="H61" s="170"/>
      <c r="I61" s="170"/>
      <c r="J61" s="185"/>
      <c r="K61" s="180"/>
      <c r="L61" s="180"/>
      <c r="M61" s="170"/>
      <c r="N61" s="170"/>
      <c r="O61" s="170"/>
      <c r="P61" s="170"/>
      <c r="AH61" s="264"/>
      <c r="AI61" s="264"/>
      <c r="AJ61" s="264"/>
      <c r="AK61" s="264"/>
      <c r="AL61" s="264"/>
      <c r="AM61" s="264"/>
      <c r="AN61" s="264"/>
      <c r="AO61" s="264"/>
      <c r="AP61" s="264"/>
      <c r="AQ61" s="264"/>
      <c r="AR61" s="264"/>
      <c r="AS61" s="264"/>
      <c r="AT61" s="264"/>
      <c r="AU61" s="264"/>
      <c r="AV61" s="264"/>
      <c r="AW61" s="264"/>
      <c r="AX61" s="264"/>
    </row>
    <row r="62" spans="1:50" ht="409.6">
      <c r="A62" s="161">
        <f t="shared" si="0"/>
        <v>46</v>
      </c>
      <c r="B62" s="161" t="s">
        <v>19</v>
      </c>
      <c r="C62" s="166" t="s">
        <v>47</v>
      </c>
      <c r="D62" s="167" t="s">
        <v>15</v>
      </c>
      <c r="E62" s="172">
        <v>12</v>
      </c>
      <c r="F62" s="185"/>
      <c r="G62" s="177"/>
      <c r="H62" s="170"/>
      <c r="I62" s="170"/>
      <c r="J62" s="185"/>
      <c r="K62" s="180"/>
      <c r="L62" s="180"/>
      <c r="M62" s="170"/>
      <c r="N62" s="170"/>
      <c r="O62" s="170"/>
      <c r="P62" s="170"/>
      <c r="AH62" s="265"/>
      <c r="AI62" s="265"/>
      <c r="AJ62" s="265"/>
      <c r="AK62" s="265"/>
      <c r="AL62" s="265"/>
      <c r="AM62" s="265"/>
      <c r="AN62" s="265"/>
      <c r="AO62" s="265"/>
      <c r="AP62" s="265"/>
      <c r="AQ62" s="265"/>
      <c r="AR62" s="265"/>
      <c r="AS62" s="265"/>
      <c r="AT62" s="265"/>
      <c r="AU62" s="265"/>
      <c r="AV62" s="265"/>
      <c r="AW62" s="265"/>
      <c r="AX62" s="264"/>
    </row>
    <row r="63" spans="1:50" ht="409.6">
      <c r="A63" s="161">
        <f t="shared" si="0"/>
        <v>47</v>
      </c>
      <c r="B63" s="161" t="s">
        <v>19</v>
      </c>
      <c r="C63" s="166" t="s">
        <v>125</v>
      </c>
      <c r="D63" s="167" t="s">
        <v>15</v>
      </c>
      <c r="E63" s="172">
        <v>12</v>
      </c>
      <c r="F63" s="185"/>
      <c r="G63" s="177"/>
      <c r="H63" s="170"/>
      <c r="I63" s="170"/>
      <c r="J63" s="185"/>
      <c r="K63" s="180"/>
      <c r="L63" s="180"/>
      <c r="M63" s="170"/>
      <c r="N63" s="170"/>
      <c r="O63" s="170"/>
      <c r="P63" s="170"/>
      <c r="AH63" s="264"/>
      <c r="AI63" s="264"/>
      <c r="AJ63" s="264"/>
      <c r="AK63" s="264"/>
      <c r="AL63" s="264"/>
      <c r="AM63" s="264"/>
      <c r="AN63" s="264"/>
      <c r="AO63" s="264"/>
      <c r="AP63" s="264"/>
      <c r="AQ63" s="264"/>
      <c r="AR63" s="264"/>
      <c r="AS63" s="264"/>
      <c r="AT63" s="264"/>
      <c r="AU63" s="264"/>
      <c r="AV63" s="264"/>
      <c r="AW63" s="264"/>
      <c r="AX63" s="264"/>
    </row>
    <row r="64" spans="1:50" ht="409.6">
      <c r="A64" s="161">
        <f t="shared" si="0"/>
        <v>48</v>
      </c>
      <c r="B64" s="161" t="s">
        <v>19</v>
      </c>
      <c r="C64" s="166" t="s">
        <v>124</v>
      </c>
      <c r="D64" s="167" t="s">
        <v>15</v>
      </c>
      <c r="E64" s="172">
        <v>1</v>
      </c>
      <c r="F64" s="185"/>
      <c r="G64" s="177"/>
      <c r="H64" s="170"/>
      <c r="I64" s="170"/>
      <c r="J64" s="185"/>
      <c r="K64" s="180"/>
      <c r="L64" s="180"/>
      <c r="M64" s="170"/>
      <c r="N64" s="170"/>
      <c r="O64" s="170"/>
      <c r="P64" s="170"/>
      <c r="AH64" s="264"/>
      <c r="AI64" s="264"/>
      <c r="AJ64" s="264"/>
      <c r="AK64" s="264"/>
      <c r="AL64" s="264"/>
      <c r="AM64" s="264"/>
      <c r="AN64" s="264"/>
      <c r="AO64" s="264"/>
      <c r="AP64" s="264"/>
      <c r="AQ64" s="264"/>
      <c r="AR64" s="264"/>
      <c r="AS64" s="264"/>
      <c r="AT64" s="264"/>
      <c r="AU64" s="264"/>
      <c r="AV64" s="264"/>
      <c r="AW64" s="264"/>
      <c r="AX64" s="264"/>
    </row>
    <row r="65" spans="1:50" ht="409.6">
      <c r="A65" s="161">
        <f t="shared" si="0"/>
        <v>49</v>
      </c>
      <c r="B65" s="161" t="s">
        <v>19</v>
      </c>
      <c r="C65" s="166" t="s">
        <v>123</v>
      </c>
      <c r="D65" s="167" t="s">
        <v>15</v>
      </c>
      <c r="E65" s="172">
        <v>1</v>
      </c>
      <c r="F65" s="185"/>
      <c r="G65" s="177"/>
      <c r="H65" s="170"/>
      <c r="I65" s="170"/>
      <c r="J65" s="185"/>
      <c r="K65" s="180"/>
      <c r="L65" s="180"/>
      <c r="M65" s="170"/>
      <c r="N65" s="170"/>
      <c r="O65" s="170"/>
      <c r="P65" s="170"/>
      <c r="AH65" s="264"/>
      <c r="AI65" s="264"/>
      <c r="AJ65" s="264"/>
      <c r="AK65" s="264"/>
      <c r="AL65" s="264"/>
      <c r="AM65" s="264"/>
      <c r="AN65" s="264"/>
      <c r="AO65" s="264"/>
      <c r="AP65" s="264"/>
      <c r="AQ65" s="264"/>
      <c r="AR65" s="264"/>
      <c r="AS65" s="264"/>
      <c r="AT65" s="264"/>
      <c r="AU65" s="264"/>
      <c r="AV65" s="264"/>
      <c r="AW65" s="264"/>
      <c r="AX65" s="264"/>
    </row>
    <row r="66" spans="1:50" ht="409.6">
      <c r="A66" s="161">
        <f t="shared" si="0"/>
        <v>50</v>
      </c>
      <c r="B66" s="161" t="s">
        <v>19</v>
      </c>
      <c r="C66" s="239" t="s">
        <v>122</v>
      </c>
      <c r="D66" s="167" t="s">
        <v>15</v>
      </c>
      <c r="E66" s="172">
        <v>12</v>
      </c>
      <c r="F66" s="185"/>
      <c r="G66" s="177"/>
      <c r="H66" s="170"/>
      <c r="I66" s="170"/>
      <c r="J66" s="170"/>
      <c r="K66" s="180"/>
      <c r="L66" s="180"/>
      <c r="M66" s="170"/>
      <c r="N66" s="170"/>
      <c r="O66" s="170"/>
      <c r="P66" s="170"/>
      <c r="AH66" s="271"/>
      <c r="AI66" s="271"/>
      <c r="AJ66" s="271"/>
      <c r="AK66" s="271"/>
      <c r="AL66" s="271"/>
      <c r="AM66" s="271"/>
      <c r="AN66" s="271"/>
      <c r="AO66" s="271"/>
      <c r="AP66" s="271"/>
      <c r="AQ66" s="271"/>
      <c r="AR66" s="271"/>
      <c r="AS66" s="271"/>
      <c r="AT66" s="271"/>
      <c r="AU66" s="271"/>
      <c r="AV66" s="271"/>
      <c r="AW66" s="271"/>
      <c r="AX66" s="271"/>
    </row>
    <row r="67" spans="1:50" ht="409.6">
      <c r="A67" s="161">
        <f t="shared" si="0"/>
        <v>51</v>
      </c>
      <c r="B67" s="161" t="s">
        <v>19</v>
      </c>
      <c r="C67" s="166" t="s">
        <v>143</v>
      </c>
      <c r="D67" s="167" t="s">
        <v>15</v>
      </c>
      <c r="E67" s="238">
        <v>2</v>
      </c>
      <c r="F67" s="185"/>
      <c r="G67" s="177"/>
      <c r="H67" s="170"/>
      <c r="I67" s="73"/>
      <c r="J67" s="185"/>
      <c r="K67" s="180"/>
      <c r="L67" s="180"/>
      <c r="M67" s="170"/>
      <c r="N67" s="170"/>
      <c r="O67" s="170"/>
      <c r="P67" s="170"/>
      <c r="AH67" s="264"/>
      <c r="AI67" s="264"/>
      <c r="AJ67" s="264"/>
      <c r="AK67" s="264"/>
      <c r="AL67" s="264"/>
      <c r="AM67" s="264"/>
      <c r="AN67" s="264"/>
      <c r="AO67" s="264"/>
      <c r="AP67" s="264"/>
      <c r="AQ67" s="264"/>
      <c r="AR67" s="264"/>
      <c r="AS67" s="264"/>
      <c r="AT67" s="264"/>
      <c r="AU67" s="264"/>
      <c r="AV67" s="264"/>
      <c r="AW67" s="264"/>
      <c r="AX67" s="265"/>
    </row>
    <row r="68" spans="1:50" ht="409.6">
      <c r="A68" s="161">
        <f t="shared" si="0"/>
        <v>52</v>
      </c>
      <c r="B68" s="161" t="s">
        <v>19</v>
      </c>
      <c r="C68" s="166" t="s">
        <v>43</v>
      </c>
      <c r="D68" s="167" t="s">
        <v>35</v>
      </c>
      <c r="E68" s="168">
        <v>1</v>
      </c>
      <c r="F68" s="185"/>
      <c r="G68" s="189"/>
      <c r="H68" s="170"/>
      <c r="I68" s="170"/>
      <c r="J68" s="185"/>
      <c r="K68" s="180"/>
      <c r="L68" s="180"/>
      <c r="M68" s="170"/>
      <c r="N68" s="170"/>
      <c r="O68" s="170"/>
      <c r="P68" s="170"/>
      <c r="AH68" s="264"/>
      <c r="AI68" s="264"/>
      <c r="AJ68" s="264"/>
      <c r="AK68" s="264"/>
      <c r="AL68" s="264"/>
      <c r="AM68" s="264"/>
      <c r="AN68" s="264"/>
      <c r="AO68" s="264"/>
      <c r="AP68" s="264"/>
      <c r="AQ68" s="264"/>
      <c r="AR68" s="264"/>
      <c r="AS68" s="264"/>
      <c r="AT68" s="264"/>
      <c r="AU68" s="264"/>
      <c r="AV68" s="264"/>
      <c r="AW68" s="264"/>
      <c r="AX68" s="264"/>
    </row>
    <row r="69" spans="1:50" ht="409.6">
      <c r="A69" s="161">
        <f t="shared" si="0"/>
        <v>53</v>
      </c>
      <c r="B69" s="173" t="s">
        <v>56</v>
      </c>
      <c r="C69" s="174" t="s">
        <v>51</v>
      </c>
      <c r="D69" s="167"/>
      <c r="E69" s="175"/>
      <c r="F69" s="169"/>
      <c r="G69" s="180"/>
      <c r="H69" s="170"/>
      <c r="I69" s="170"/>
      <c r="J69" s="170"/>
      <c r="K69" s="180"/>
      <c r="L69" s="180"/>
      <c r="M69" s="170"/>
      <c r="N69" s="170"/>
      <c r="O69" s="170"/>
      <c r="P69" s="170"/>
      <c r="AH69" s="264"/>
      <c r="AI69" s="264"/>
      <c r="AJ69" s="264"/>
      <c r="AK69" s="264"/>
      <c r="AL69" s="264"/>
      <c r="AM69" s="264"/>
      <c r="AN69" s="264"/>
      <c r="AO69" s="264"/>
      <c r="AP69" s="264"/>
      <c r="AQ69" s="264"/>
      <c r="AR69" s="264"/>
      <c r="AS69" s="264"/>
      <c r="AT69" s="264"/>
      <c r="AU69" s="264"/>
      <c r="AV69" s="264"/>
      <c r="AW69" s="264"/>
      <c r="AX69" s="264"/>
    </row>
    <row r="70" spans="1:50" ht="409.6">
      <c r="A70" s="161">
        <f t="shared" si="0"/>
        <v>54</v>
      </c>
      <c r="B70" s="194" t="s">
        <v>19</v>
      </c>
      <c r="C70" s="195" t="s">
        <v>55</v>
      </c>
      <c r="D70" s="196" t="s">
        <v>144</v>
      </c>
      <c r="E70" s="197">
        <v>2</v>
      </c>
      <c r="F70" s="198"/>
      <c r="G70" s="198"/>
      <c r="H70" s="170"/>
      <c r="I70" s="198"/>
      <c r="J70" s="198"/>
      <c r="K70" s="180"/>
      <c r="L70" s="180"/>
      <c r="M70" s="170"/>
      <c r="N70" s="170"/>
      <c r="O70" s="170"/>
      <c r="P70" s="170"/>
      <c r="AH70" s="264"/>
      <c r="AI70" s="264"/>
      <c r="AJ70" s="264"/>
      <c r="AK70" s="264"/>
      <c r="AL70" s="264"/>
      <c r="AM70" s="264"/>
      <c r="AN70" s="264"/>
      <c r="AO70" s="264"/>
      <c r="AP70" s="264"/>
      <c r="AQ70" s="264"/>
      <c r="AR70" s="264"/>
      <c r="AS70" s="264"/>
      <c r="AT70" s="264"/>
      <c r="AU70" s="264"/>
      <c r="AV70" s="264"/>
      <c r="AW70" s="264"/>
      <c r="AX70" s="264"/>
    </row>
    <row r="71" spans="1:50" ht="22.5">
      <c r="A71" s="161">
        <f t="shared" si="0"/>
        <v>55</v>
      </c>
      <c r="B71" s="194" t="s">
        <v>19</v>
      </c>
      <c r="C71" s="195" t="s">
        <v>145</v>
      </c>
      <c r="D71" s="196" t="s">
        <v>54</v>
      </c>
      <c r="E71" s="197">
        <v>0.33</v>
      </c>
      <c r="F71" s="198"/>
      <c r="G71" s="198"/>
      <c r="H71" s="170"/>
      <c r="I71" s="198"/>
      <c r="J71" s="198"/>
      <c r="K71" s="180"/>
      <c r="L71" s="180"/>
      <c r="M71" s="170"/>
      <c r="N71" s="170"/>
      <c r="O71" s="170"/>
      <c r="P71" s="170"/>
      <c r="AH71" s="264"/>
      <c r="AI71" s="264"/>
      <c r="AJ71" s="264"/>
      <c r="AK71" s="264"/>
      <c r="AL71" s="264"/>
      <c r="AM71" s="264"/>
      <c r="AN71" s="264"/>
      <c r="AO71" s="264"/>
      <c r="AP71" s="264"/>
      <c r="AQ71" s="264"/>
      <c r="AR71" s="264"/>
      <c r="AS71" s="264"/>
      <c r="AT71" s="264"/>
      <c r="AU71" s="264"/>
      <c r="AV71" s="264"/>
      <c r="AW71" s="264"/>
      <c r="AX71" s="264"/>
    </row>
    <row r="72" spans="1:50" ht="409.6">
      <c r="A72" s="204"/>
      <c r="B72" s="205"/>
      <c r="C72" s="206"/>
      <c r="D72" s="207"/>
      <c r="E72" s="208"/>
      <c r="F72" s="209"/>
      <c r="G72" s="209"/>
      <c r="H72" s="209"/>
      <c r="I72" s="209"/>
      <c r="J72" s="209"/>
      <c r="K72" s="209"/>
      <c r="L72" s="210"/>
      <c r="M72" s="211"/>
      <c r="N72" s="211"/>
      <c r="O72" s="212"/>
      <c r="P72" s="213"/>
      <c r="AH72" s="264"/>
      <c r="AI72" s="264"/>
      <c r="AJ72" s="264"/>
      <c r="AK72" s="264"/>
      <c r="AL72" s="264"/>
      <c r="AM72" s="264"/>
      <c r="AN72" s="264"/>
      <c r="AO72" s="264"/>
      <c r="AP72" s="264"/>
      <c r="AQ72" s="264"/>
      <c r="AR72" s="264"/>
      <c r="AS72" s="264"/>
      <c r="AT72" s="264"/>
      <c r="AU72" s="264"/>
      <c r="AV72" s="264"/>
      <c r="AW72" s="264"/>
      <c r="AX72" s="264"/>
    </row>
    <row r="73" spans="1:50" ht="21">
      <c r="A73" s="272"/>
      <c r="B73" s="272"/>
      <c r="C73" s="273" t="s">
        <v>76</v>
      </c>
      <c r="D73" s="274"/>
      <c r="E73" s="274"/>
      <c r="F73" s="274"/>
      <c r="G73" s="274"/>
      <c r="H73" s="274"/>
      <c r="I73" s="275"/>
      <c r="J73" s="275"/>
      <c r="K73" s="276"/>
      <c r="L73" s="277">
        <f>SUM(L18:L72)</f>
        <v>0</v>
      </c>
      <c r="M73" s="278">
        <f>SUM(M18:M72)</f>
        <v>0</v>
      </c>
      <c r="N73" s="278">
        <f>SUM(N18:N72)</f>
        <v>0</v>
      </c>
      <c r="O73" s="278">
        <f>SUM(O18:O72)</f>
        <v>0</v>
      </c>
      <c r="P73" s="278">
        <f>SUM(P18:P72)</f>
        <v>0</v>
      </c>
      <c r="AH73" s="264"/>
      <c r="AI73" s="264"/>
      <c r="AJ73" s="264"/>
      <c r="AK73" s="264"/>
      <c r="AL73" s="264"/>
      <c r="AM73" s="264"/>
      <c r="AN73" s="264"/>
      <c r="AO73" s="264"/>
      <c r="AP73" s="264"/>
      <c r="AQ73" s="264"/>
      <c r="AR73" s="264"/>
      <c r="AS73" s="264"/>
      <c r="AT73" s="264"/>
      <c r="AU73" s="264"/>
      <c r="AV73" s="264"/>
      <c r="AW73" s="264"/>
      <c r="AX73" s="264"/>
    </row>
    <row r="74" spans="1:50" ht="409.6">
      <c r="A74" s="264"/>
      <c r="B74" s="264"/>
      <c r="C74" s="264"/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4"/>
      <c r="O74" s="264"/>
      <c r="P74" s="264"/>
      <c r="AH74" s="264"/>
      <c r="AI74" s="264"/>
      <c r="AJ74" s="264"/>
      <c r="AK74" s="264"/>
      <c r="AL74" s="264"/>
      <c r="AM74" s="264"/>
      <c r="AN74" s="264"/>
      <c r="AO74" s="264"/>
      <c r="AP74" s="264"/>
      <c r="AQ74" s="264"/>
      <c r="AR74" s="264"/>
      <c r="AS74" s="264"/>
      <c r="AT74" s="264"/>
      <c r="AU74" s="264"/>
      <c r="AV74" s="264"/>
      <c r="AW74" s="264"/>
      <c r="AX74" s="264"/>
    </row>
    <row r="75" spans="1:50" ht="409.6">
      <c r="A75" s="264"/>
      <c r="B75" s="264"/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4"/>
      <c r="P75" s="264"/>
      <c r="AH75" s="264"/>
      <c r="AI75" s="264"/>
      <c r="AJ75" s="264"/>
      <c r="AK75" s="264"/>
      <c r="AL75" s="264"/>
      <c r="AM75" s="264"/>
      <c r="AN75" s="264"/>
      <c r="AO75" s="264"/>
      <c r="AP75" s="264"/>
      <c r="AQ75" s="264"/>
      <c r="AR75" s="264"/>
      <c r="AS75" s="264"/>
      <c r="AT75" s="264"/>
      <c r="AU75" s="264"/>
      <c r="AV75" s="264"/>
      <c r="AW75" s="264"/>
      <c r="AX75" s="264"/>
    </row>
    <row r="76" spans="1:50" ht="409.6">
      <c r="A76" s="264"/>
      <c r="B76" s="264"/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AH76" s="264"/>
      <c r="AI76" s="264"/>
      <c r="AJ76" s="264"/>
      <c r="AK76" s="264"/>
      <c r="AL76" s="264"/>
      <c r="AM76" s="264"/>
      <c r="AN76" s="264"/>
      <c r="AO76" s="264"/>
      <c r="AP76" s="264"/>
      <c r="AQ76" s="264"/>
      <c r="AR76" s="264"/>
      <c r="AS76" s="264"/>
      <c r="AT76" s="264"/>
      <c r="AU76" s="264"/>
      <c r="AV76" s="264"/>
      <c r="AW76" s="264"/>
      <c r="AX76" s="264"/>
    </row>
    <row r="77" spans="1:50" ht="409.6">
      <c r="A77" s="279"/>
      <c r="B77" s="279"/>
      <c r="C77" s="280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AH77" s="264"/>
      <c r="AI77" s="264"/>
      <c r="AJ77" s="264"/>
      <c r="AK77" s="264"/>
      <c r="AL77" s="264"/>
      <c r="AM77" s="264"/>
      <c r="AN77" s="264"/>
      <c r="AO77" s="264"/>
      <c r="AP77" s="264"/>
      <c r="AQ77" s="264"/>
      <c r="AR77" s="264"/>
      <c r="AS77" s="264"/>
      <c r="AT77" s="264"/>
      <c r="AU77" s="264"/>
      <c r="AV77" s="264"/>
      <c r="AW77" s="264"/>
      <c r="AX77" s="264"/>
    </row>
    <row r="78" spans="1:50" ht="13.5">
      <c r="A78" s="281"/>
      <c r="B78" s="281"/>
      <c r="C78" s="318" t="s">
        <v>169</v>
      </c>
      <c r="D78" s="258"/>
      <c r="E78" s="282"/>
      <c r="F78" s="283"/>
      <c r="G78" s="283"/>
      <c r="H78" s="283"/>
      <c r="I78" s="283"/>
      <c r="J78" s="284" t="s">
        <v>107</v>
      </c>
      <c r="K78" s="283"/>
      <c r="L78" s="283"/>
      <c r="M78" s="283"/>
      <c r="N78" s="283"/>
      <c r="O78" s="283"/>
      <c r="P78" s="281"/>
      <c r="AH78" s="264"/>
      <c r="AI78" s="264"/>
      <c r="AJ78" s="264"/>
      <c r="AK78" s="264"/>
      <c r="AL78" s="264"/>
      <c r="AM78" s="264"/>
      <c r="AN78" s="264"/>
      <c r="AO78" s="264"/>
      <c r="AP78" s="264"/>
      <c r="AQ78" s="264"/>
      <c r="AR78" s="264"/>
      <c r="AS78" s="264"/>
      <c r="AT78" s="264"/>
      <c r="AU78" s="264"/>
      <c r="AV78" s="264"/>
      <c r="AW78" s="264"/>
      <c r="AX78" s="264"/>
    </row>
    <row r="79" spans="1:50" ht="409.6">
      <c r="A79" s="281"/>
      <c r="B79" s="281"/>
      <c r="C79" s="395" t="s">
        <v>57</v>
      </c>
      <c r="D79" s="395"/>
      <c r="E79" s="395"/>
      <c r="F79" s="258"/>
      <c r="G79" s="285"/>
      <c r="H79" s="285"/>
      <c r="I79" s="283"/>
      <c r="J79" s="286"/>
      <c r="K79" s="258"/>
      <c r="L79" s="258"/>
      <c r="M79" s="258"/>
      <c r="N79" s="258"/>
      <c r="O79" s="283"/>
      <c r="P79" s="281"/>
      <c r="AH79" s="264"/>
      <c r="AI79" s="264"/>
      <c r="AJ79" s="264"/>
      <c r="AK79" s="264"/>
      <c r="AL79" s="264"/>
      <c r="AM79" s="264"/>
      <c r="AN79" s="264"/>
      <c r="AO79" s="264"/>
      <c r="AP79" s="264"/>
      <c r="AQ79" s="264"/>
      <c r="AR79" s="264"/>
      <c r="AS79" s="264"/>
      <c r="AT79" s="264"/>
      <c r="AU79" s="264"/>
      <c r="AV79" s="264"/>
      <c r="AW79" s="264"/>
      <c r="AX79" s="264"/>
    </row>
    <row r="80" spans="1:50" ht="409.6">
      <c r="A80" s="281"/>
      <c r="B80" s="281"/>
      <c r="C80" s="396" t="s">
        <v>168</v>
      </c>
      <c r="D80" s="396"/>
      <c r="E80" s="396"/>
      <c r="F80" s="258"/>
      <c r="G80" s="283"/>
      <c r="H80" s="283"/>
      <c r="I80" s="283"/>
      <c r="J80" s="287"/>
      <c r="K80" s="258"/>
      <c r="L80" s="258"/>
      <c r="M80" s="258"/>
      <c r="N80" s="258"/>
      <c r="O80" s="283"/>
      <c r="P80" s="281"/>
      <c r="AH80" s="264"/>
      <c r="AI80" s="264"/>
      <c r="AJ80" s="264"/>
      <c r="AK80" s="264"/>
      <c r="AL80" s="264"/>
      <c r="AM80" s="264"/>
      <c r="AN80" s="264"/>
      <c r="AO80" s="264"/>
      <c r="AP80" s="264"/>
      <c r="AQ80" s="264"/>
      <c r="AR80" s="264"/>
      <c r="AS80" s="264"/>
      <c r="AT80" s="264"/>
      <c r="AU80" s="264"/>
      <c r="AV80" s="264"/>
      <c r="AW80" s="264"/>
      <c r="AX80" s="264"/>
    </row>
    <row r="81" spans="1:50" ht="409.6">
      <c r="A81" s="281"/>
      <c r="B81" s="281"/>
      <c r="C81" s="397"/>
      <c r="D81" s="397"/>
      <c r="E81" s="397"/>
      <c r="F81" s="283"/>
      <c r="G81" s="283"/>
      <c r="H81" s="283"/>
      <c r="I81" s="283"/>
      <c r="J81" s="287"/>
      <c r="K81" s="258"/>
      <c r="L81" s="288"/>
      <c r="M81" s="288"/>
      <c r="N81" s="288"/>
      <c r="O81" s="283"/>
      <c r="P81" s="281"/>
      <c r="AH81" s="264"/>
      <c r="AI81" s="264"/>
      <c r="AJ81" s="264"/>
      <c r="AK81" s="264"/>
      <c r="AL81" s="264"/>
      <c r="AM81" s="264"/>
      <c r="AN81" s="264"/>
      <c r="AO81" s="264"/>
      <c r="AP81" s="264"/>
      <c r="AQ81" s="264"/>
      <c r="AR81" s="264"/>
      <c r="AS81" s="264"/>
      <c r="AT81" s="264"/>
      <c r="AU81" s="264"/>
      <c r="AV81" s="264"/>
      <c r="AW81" s="264"/>
      <c r="AX81" s="264"/>
    </row>
    <row r="82" spans="1:50" ht="409.6">
      <c r="A82" s="281"/>
      <c r="B82" s="281"/>
      <c r="C82" s="283"/>
      <c r="D82" s="283"/>
      <c r="E82" s="283"/>
      <c r="F82" s="283"/>
      <c r="G82" s="283"/>
      <c r="H82" s="283"/>
      <c r="I82" s="283"/>
      <c r="J82" s="398" t="s">
        <v>108</v>
      </c>
      <c r="K82" s="398"/>
      <c r="L82" s="398"/>
      <c r="M82" s="398"/>
      <c r="N82" s="398"/>
      <c r="O82" s="283"/>
      <c r="P82" s="281"/>
      <c r="AH82" s="264"/>
      <c r="AI82" s="264"/>
      <c r="AJ82" s="264"/>
      <c r="AK82" s="264"/>
      <c r="AL82" s="264"/>
      <c r="AM82" s="264"/>
      <c r="AN82" s="264"/>
      <c r="AO82" s="264"/>
      <c r="AP82" s="264"/>
      <c r="AQ82" s="264"/>
      <c r="AR82" s="264"/>
      <c r="AS82" s="264"/>
      <c r="AT82" s="264"/>
      <c r="AU82" s="264"/>
      <c r="AV82" s="264"/>
      <c r="AW82" s="264"/>
      <c r="AX82" s="264"/>
    </row>
    <row r="83" spans="1:50" ht="409.6">
      <c r="A83" s="264"/>
      <c r="B83" s="264"/>
      <c r="C83" s="264"/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4"/>
      <c r="O83" s="264"/>
      <c r="P83" s="264"/>
      <c r="AH83" s="264"/>
      <c r="AI83" s="264"/>
      <c r="AJ83" s="264"/>
      <c r="AK83" s="264"/>
      <c r="AL83" s="264"/>
      <c r="AM83" s="264"/>
      <c r="AN83" s="264"/>
      <c r="AO83" s="264"/>
      <c r="AP83" s="264"/>
      <c r="AQ83" s="264"/>
      <c r="AR83" s="264"/>
      <c r="AS83" s="264"/>
      <c r="AT83" s="264"/>
      <c r="AU83" s="264"/>
      <c r="AV83" s="264"/>
      <c r="AW83" s="264"/>
      <c r="AX83" s="264"/>
    </row>
    <row r="84" spans="1:50" ht="409.6">
      <c r="A84" s="264"/>
      <c r="B84" s="264"/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4"/>
      <c r="O84" s="264"/>
      <c r="P84" s="264"/>
      <c r="AH84" s="264"/>
      <c r="AI84" s="264"/>
      <c r="AJ84" s="264"/>
      <c r="AK84" s="264"/>
      <c r="AL84" s="264"/>
      <c r="AM84" s="264"/>
      <c r="AN84" s="264"/>
      <c r="AO84" s="264"/>
      <c r="AP84" s="264"/>
      <c r="AQ84" s="264"/>
      <c r="AR84" s="264"/>
      <c r="AS84" s="264"/>
      <c r="AT84" s="264"/>
      <c r="AU84" s="264"/>
      <c r="AV84" s="264"/>
      <c r="AW84" s="264"/>
      <c r="AX84" s="264"/>
    </row>
    <row r="85" spans="1:50" ht="409.6">
      <c r="A85" s="264"/>
      <c r="B85" s="264"/>
      <c r="C85" s="264"/>
      <c r="D85" s="264"/>
      <c r="E85" s="264"/>
      <c r="F85" s="264"/>
      <c r="G85" s="264"/>
      <c r="H85" s="264"/>
      <c r="I85" s="264"/>
      <c r="J85" s="264"/>
      <c r="K85" s="264"/>
      <c r="L85" s="264"/>
      <c r="M85" s="264"/>
      <c r="N85" s="264"/>
      <c r="O85" s="264"/>
      <c r="P85" s="264"/>
      <c r="AH85" s="264"/>
      <c r="AI85" s="264"/>
      <c r="AJ85" s="264"/>
      <c r="AK85" s="264"/>
      <c r="AL85" s="264"/>
      <c r="AM85" s="264"/>
      <c r="AN85" s="264"/>
      <c r="AO85" s="264"/>
      <c r="AP85" s="264"/>
      <c r="AQ85" s="264"/>
      <c r="AR85" s="264"/>
      <c r="AS85" s="264"/>
      <c r="AT85" s="264"/>
      <c r="AU85" s="264"/>
      <c r="AV85" s="264"/>
      <c r="AW85" s="264"/>
      <c r="AX85" s="264"/>
    </row>
    <row r="86" spans="1:50" ht="409.6">
      <c r="A86" s="264"/>
      <c r="B86" s="264"/>
      <c r="C86" s="264"/>
      <c r="D86" s="264"/>
      <c r="E86" s="264"/>
      <c r="F86" s="264"/>
      <c r="G86" s="264"/>
      <c r="H86" s="264"/>
      <c r="I86" s="264"/>
      <c r="J86" s="264"/>
      <c r="K86" s="264"/>
      <c r="L86" s="264"/>
      <c r="M86" s="264"/>
      <c r="N86" s="264"/>
      <c r="O86" s="264"/>
      <c r="P86" s="264"/>
      <c r="AH86" s="264"/>
      <c r="AI86" s="264"/>
      <c r="AJ86" s="264"/>
      <c r="AK86" s="264"/>
      <c r="AL86" s="264"/>
      <c r="AM86" s="264"/>
      <c r="AN86" s="264"/>
      <c r="AO86" s="264"/>
      <c r="AP86" s="264"/>
      <c r="AQ86" s="264"/>
      <c r="AR86" s="264"/>
      <c r="AS86" s="264"/>
      <c r="AT86" s="264"/>
      <c r="AU86" s="264"/>
      <c r="AV86" s="264"/>
      <c r="AW86" s="264"/>
      <c r="AX86" s="264"/>
    </row>
    <row r="87" spans="1:50" ht="409.6">
      <c r="A87" s="264"/>
      <c r="B87" s="264"/>
      <c r="C87" s="264"/>
      <c r="D87" s="264"/>
      <c r="E87" s="264"/>
      <c r="F87" s="264"/>
      <c r="G87" s="264"/>
      <c r="H87" s="264"/>
      <c r="I87" s="264"/>
      <c r="J87" s="264"/>
      <c r="K87" s="264"/>
      <c r="L87" s="264"/>
      <c r="M87" s="264"/>
      <c r="N87" s="264"/>
      <c r="O87" s="264"/>
      <c r="P87" s="264"/>
      <c r="AH87" s="264"/>
      <c r="AI87" s="264"/>
      <c r="AJ87" s="264"/>
      <c r="AK87" s="264"/>
      <c r="AL87" s="264"/>
      <c r="AM87" s="264"/>
      <c r="AN87" s="264"/>
      <c r="AO87" s="264"/>
      <c r="AP87" s="264"/>
      <c r="AQ87" s="264"/>
      <c r="AR87" s="264"/>
      <c r="AS87" s="264"/>
      <c r="AT87" s="264"/>
      <c r="AU87" s="264"/>
      <c r="AV87" s="264"/>
      <c r="AW87" s="264"/>
      <c r="AX87" s="264"/>
    </row>
    <row r="88" spans="1:50" ht="409.6">
      <c r="A88" s="264"/>
      <c r="B88" s="264"/>
      <c r="C88" s="264"/>
      <c r="D88" s="264"/>
      <c r="E88" s="264"/>
      <c r="F88" s="264"/>
      <c r="G88" s="264"/>
      <c r="H88" s="264"/>
      <c r="I88" s="264"/>
      <c r="J88" s="264"/>
      <c r="K88" s="264"/>
      <c r="L88" s="264"/>
      <c r="M88" s="264"/>
      <c r="N88" s="264"/>
      <c r="O88" s="264"/>
      <c r="P88" s="264"/>
      <c r="AH88" s="264"/>
      <c r="AI88" s="264"/>
      <c r="AJ88" s="264"/>
      <c r="AK88" s="264"/>
      <c r="AL88" s="264"/>
      <c r="AM88" s="264"/>
      <c r="AN88" s="264"/>
      <c r="AO88" s="264"/>
      <c r="AP88" s="264"/>
      <c r="AQ88" s="264"/>
      <c r="AR88" s="264"/>
      <c r="AS88" s="264"/>
      <c r="AT88" s="264"/>
      <c r="AU88" s="264"/>
      <c r="AV88" s="264"/>
      <c r="AW88" s="264"/>
      <c r="AX88" s="264"/>
    </row>
    <row r="89" spans="1:50" ht="409.6">
      <c r="A89" s="264"/>
      <c r="B89" s="264"/>
      <c r="C89" s="264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O89" s="264"/>
      <c r="P89" s="264"/>
      <c r="AH89" s="264"/>
      <c r="AI89" s="264"/>
      <c r="AJ89" s="264"/>
      <c r="AK89" s="264"/>
      <c r="AL89" s="264"/>
      <c r="AM89" s="264"/>
      <c r="AN89" s="264"/>
      <c r="AO89" s="264"/>
      <c r="AP89" s="264"/>
      <c r="AQ89" s="264"/>
      <c r="AR89" s="264"/>
      <c r="AS89" s="264"/>
      <c r="AT89" s="264"/>
      <c r="AU89" s="264"/>
      <c r="AV89" s="264"/>
      <c r="AW89" s="264"/>
      <c r="AX89" s="264"/>
    </row>
    <row r="90" spans="1:50" ht="409.6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AH90" s="264"/>
      <c r="AI90" s="264"/>
      <c r="AJ90" s="264"/>
      <c r="AK90" s="264"/>
      <c r="AL90" s="264"/>
      <c r="AM90" s="264"/>
      <c r="AN90" s="264"/>
      <c r="AO90" s="264"/>
      <c r="AP90" s="264"/>
      <c r="AQ90" s="264"/>
      <c r="AR90" s="264"/>
      <c r="AS90" s="264"/>
      <c r="AT90" s="264"/>
      <c r="AU90" s="264"/>
      <c r="AV90" s="264"/>
      <c r="AW90" s="264"/>
      <c r="AX90" s="264"/>
    </row>
    <row r="91" spans="1:50" ht="409.6">
      <c r="A91" s="145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AH91" s="264"/>
      <c r="AI91" s="264"/>
      <c r="AJ91" s="264"/>
      <c r="AK91" s="264"/>
      <c r="AL91" s="264"/>
      <c r="AM91" s="264"/>
      <c r="AN91" s="264"/>
      <c r="AO91" s="264"/>
      <c r="AP91" s="264"/>
      <c r="AQ91" s="264"/>
      <c r="AR91" s="264"/>
      <c r="AS91" s="264"/>
      <c r="AT91" s="264"/>
      <c r="AU91" s="264"/>
      <c r="AV91" s="264"/>
      <c r="AW91" s="264"/>
      <c r="AX91" s="264"/>
    </row>
    <row r="92" spans="1:50" ht="409.6">
      <c r="A92" s="145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AH92" s="264"/>
      <c r="AI92" s="264"/>
      <c r="AJ92" s="264"/>
      <c r="AK92" s="264"/>
      <c r="AL92" s="264"/>
      <c r="AM92" s="264"/>
      <c r="AN92" s="264"/>
      <c r="AO92" s="264"/>
      <c r="AP92" s="264"/>
      <c r="AQ92" s="264"/>
      <c r="AR92" s="264"/>
      <c r="AS92" s="264"/>
      <c r="AT92" s="264"/>
      <c r="AU92" s="264"/>
      <c r="AV92" s="264"/>
      <c r="AW92" s="264"/>
      <c r="AX92" s="264"/>
    </row>
    <row r="93" spans="1:50" ht="409.6">
      <c r="A93" s="145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AH93" s="264"/>
      <c r="AI93" s="264"/>
      <c r="AJ93" s="264"/>
      <c r="AK93" s="264"/>
      <c r="AL93" s="264"/>
      <c r="AM93" s="264"/>
      <c r="AN93" s="264"/>
      <c r="AO93" s="264"/>
      <c r="AP93" s="264"/>
      <c r="AQ93" s="264"/>
      <c r="AR93" s="264"/>
      <c r="AS93" s="264"/>
      <c r="AT93" s="264"/>
      <c r="AU93" s="264"/>
      <c r="AV93" s="264"/>
      <c r="AW93" s="264"/>
      <c r="AX93" s="264"/>
    </row>
    <row r="94" spans="1:50" ht="409.6">
      <c r="A94" s="145"/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AH94" s="264"/>
      <c r="AI94" s="264"/>
      <c r="AJ94" s="264"/>
      <c r="AK94" s="264"/>
      <c r="AL94" s="264"/>
      <c r="AM94" s="264"/>
      <c r="AN94" s="264"/>
      <c r="AO94" s="264"/>
      <c r="AP94" s="264"/>
      <c r="AQ94" s="264"/>
      <c r="AR94" s="264"/>
      <c r="AS94" s="264"/>
      <c r="AT94" s="264"/>
      <c r="AU94" s="264"/>
      <c r="AV94" s="264"/>
      <c r="AW94" s="264"/>
      <c r="AX94" s="264"/>
    </row>
    <row r="95" spans="1:50" ht="409.6">
      <c r="A95" s="145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AH95" s="264"/>
      <c r="AI95" s="264"/>
      <c r="AJ95" s="264"/>
      <c r="AK95" s="264"/>
      <c r="AL95" s="264"/>
      <c r="AM95" s="264"/>
      <c r="AN95" s="264"/>
      <c r="AO95" s="264"/>
      <c r="AP95" s="264"/>
      <c r="AQ95" s="264"/>
      <c r="AR95" s="264"/>
      <c r="AS95" s="264"/>
      <c r="AT95" s="264"/>
      <c r="AU95" s="264"/>
      <c r="AV95" s="264"/>
      <c r="AW95" s="264"/>
      <c r="AX95" s="264"/>
    </row>
    <row r="96" spans="1:50" ht="409.6">
      <c r="A96" s="145"/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AH96" s="264"/>
      <c r="AI96" s="264"/>
      <c r="AJ96" s="264"/>
      <c r="AK96" s="264"/>
      <c r="AL96" s="264"/>
      <c r="AM96" s="264"/>
      <c r="AN96" s="264"/>
      <c r="AO96" s="264"/>
      <c r="AP96" s="264"/>
      <c r="AQ96" s="264"/>
      <c r="AR96" s="264"/>
      <c r="AS96" s="264"/>
      <c r="AT96" s="264"/>
      <c r="AU96" s="264"/>
      <c r="AV96" s="264"/>
      <c r="AW96" s="264"/>
      <c r="AX96" s="264"/>
    </row>
    <row r="97" spans="1:50" ht="409.6">
      <c r="A97" s="145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AH97" s="264"/>
      <c r="AI97" s="264"/>
      <c r="AJ97" s="264"/>
      <c r="AK97" s="264"/>
      <c r="AL97" s="264"/>
      <c r="AM97" s="264"/>
      <c r="AN97" s="264"/>
      <c r="AO97" s="264"/>
      <c r="AP97" s="264"/>
      <c r="AQ97" s="264"/>
      <c r="AR97" s="264"/>
      <c r="AS97" s="264"/>
      <c r="AT97" s="264"/>
      <c r="AU97" s="264"/>
      <c r="AV97" s="264"/>
      <c r="AW97" s="264"/>
      <c r="AX97" s="264"/>
    </row>
    <row r="98" spans="1:50" ht="409.6">
      <c r="AH98" s="264"/>
      <c r="AI98" s="264"/>
      <c r="AJ98" s="264"/>
      <c r="AK98" s="264"/>
      <c r="AL98" s="264"/>
      <c r="AM98" s="264"/>
      <c r="AN98" s="264"/>
      <c r="AO98" s="264"/>
      <c r="AP98" s="264"/>
      <c r="AQ98" s="264"/>
      <c r="AR98" s="264"/>
      <c r="AS98" s="264"/>
      <c r="AT98" s="264"/>
      <c r="AU98" s="264"/>
      <c r="AV98" s="264"/>
      <c r="AW98" s="264"/>
      <c r="AX98" s="264"/>
    </row>
    <row r="99" spans="1:50" ht="409.6">
      <c r="AH99" s="264"/>
      <c r="AI99" s="264"/>
      <c r="AJ99" s="264"/>
      <c r="AK99" s="264"/>
      <c r="AL99" s="264"/>
      <c r="AM99" s="264"/>
      <c r="AN99" s="264"/>
      <c r="AO99" s="264"/>
      <c r="AP99" s="264"/>
      <c r="AQ99" s="264"/>
      <c r="AR99" s="264"/>
      <c r="AS99" s="264"/>
      <c r="AT99" s="264"/>
      <c r="AU99" s="264"/>
      <c r="AV99" s="264"/>
      <c r="AW99" s="264"/>
      <c r="AX99" s="264"/>
    </row>
    <row r="100" spans="1:50" ht="409.6">
      <c r="AH100" s="264"/>
      <c r="AI100" s="264"/>
      <c r="AJ100" s="264"/>
      <c r="AK100" s="264"/>
      <c r="AL100" s="264"/>
      <c r="AM100" s="264"/>
      <c r="AN100" s="264"/>
      <c r="AO100" s="264"/>
      <c r="AP100" s="264"/>
      <c r="AQ100" s="264"/>
      <c r="AR100" s="264"/>
      <c r="AS100" s="264"/>
      <c r="AT100" s="264"/>
      <c r="AU100" s="264"/>
      <c r="AV100" s="264"/>
      <c r="AW100" s="264"/>
      <c r="AX100" s="264"/>
    </row>
    <row r="101" spans="1:50" ht="409.6">
      <c r="AH101" s="264"/>
      <c r="AI101" s="264"/>
      <c r="AJ101" s="264"/>
      <c r="AK101" s="264"/>
      <c r="AL101" s="264"/>
      <c r="AM101" s="264"/>
      <c r="AN101" s="264"/>
      <c r="AO101" s="264"/>
      <c r="AP101" s="264"/>
      <c r="AQ101" s="264"/>
      <c r="AR101" s="264"/>
      <c r="AS101" s="264"/>
      <c r="AT101" s="264"/>
      <c r="AU101" s="264"/>
      <c r="AV101" s="264"/>
      <c r="AW101" s="264"/>
      <c r="AX101" s="264"/>
    </row>
    <row r="102" spans="1:50" ht="409.6">
      <c r="AH102" s="264"/>
      <c r="AI102" s="264"/>
      <c r="AJ102" s="264"/>
      <c r="AK102" s="264"/>
      <c r="AL102" s="264"/>
      <c r="AM102" s="264"/>
      <c r="AN102" s="264"/>
      <c r="AO102" s="264"/>
      <c r="AP102" s="264"/>
      <c r="AQ102" s="264"/>
      <c r="AR102" s="264"/>
      <c r="AS102" s="264"/>
      <c r="AT102" s="264"/>
      <c r="AU102" s="264"/>
      <c r="AV102" s="264"/>
      <c r="AW102" s="264"/>
      <c r="AX102" s="264"/>
    </row>
    <row r="103" spans="1:50" ht="409.6">
      <c r="AH103" s="264"/>
      <c r="AI103" s="264"/>
      <c r="AJ103" s="264"/>
      <c r="AK103" s="264"/>
      <c r="AL103" s="264"/>
      <c r="AM103" s="264"/>
      <c r="AN103" s="264"/>
      <c r="AO103" s="264"/>
      <c r="AP103" s="264"/>
      <c r="AQ103" s="264"/>
      <c r="AR103" s="264"/>
      <c r="AS103" s="264"/>
      <c r="AT103" s="264"/>
      <c r="AU103" s="264"/>
      <c r="AV103" s="264"/>
      <c r="AW103" s="264"/>
      <c r="AX103" s="264"/>
    </row>
    <row r="104" spans="1:50" ht="409.6">
      <c r="AH104" s="264"/>
      <c r="AI104" s="264"/>
      <c r="AJ104" s="264"/>
      <c r="AK104" s="264"/>
      <c r="AL104" s="264"/>
      <c r="AM104" s="264"/>
      <c r="AN104" s="264"/>
      <c r="AO104" s="264"/>
      <c r="AP104" s="264"/>
      <c r="AQ104" s="264"/>
      <c r="AR104" s="264"/>
      <c r="AS104" s="264"/>
      <c r="AT104" s="264"/>
      <c r="AU104" s="264"/>
      <c r="AV104" s="264"/>
      <c r="AW104" s="264"/>
      <c r="AX104" s="264"/>
    </row>
    <row r="105" spans="1:50" ht="409.6">
      <c r="AH105" s="264"/>
      <c r="AI105" s="264"/>
      <c r="AJ105" s="264"/>
      <c r="AK105" s="264"/>
      <c r="AL105" s="264"/>
      <c r="AM105" s="264"/>
      <c r="AN105" s="264"/>
      <c r="AO105" s="264"/>
      <c r="AP105" s="264"/>
      <c r="AQ105" s="264"/>
      <c r="AR105" s="264"/>
      <c r="AS105" s="264"/>
      <c r="AT105" s="264"/>
      <c r="AU105" s="264"/>
      <c r="AV105" s="264"/>
      <c r="AW105" s="264"/>
      <c r="AX105" s="264"/>
    </row>
    <row r="106" spans="1:50" ht="409.6">
      <c r="AH106" s="264"/>
      <c r="AI106" s="264"/>
      <c r="AJ106" s="264"/>
      <c r="AK106" s="264"/>
      <c r="AL106" s="264"/>
      <c r="AM106" s="264"/>
      <c r="AN106" s="264"/>
      <c r="AO106" s="264"/>
      <c r="AP106" s="264"/>
      <c r="AQ106" s="264"/>
      <c r="AR106" s="264"/>
      <c r="AS106" s="264"/>
      <c r="AT106" s="264"/>
      <c r="AU106" s="264"/>
      <c r="AV106" s="264"/>
      <c r="AW106" s="264"/>
      <c r="AX106" s="264"/>
    </row>
    <row r="107" spans="1:50" ht="409.6">
      <c r="AH107" s="264"/>
      <c r="AI107" s="264"/>
      <c r="AJ107" s="264"/>
      <c r="AK107" s="264"/>
      <c r="AL107" s="264"/>
      <c r="AM107" s="264"/>
      <c r="AN107" s="264"/>
      <c r="AO107" s="264"/>
      <c r="AP107" s="264"/>
      <c r="AQ107" s="264"/>
      <c r="AR107" s="264"/>
      <c r="AS107" s="264"/>
      <c r="AT107" s="264"/>
      <c r="AU107" s="264"/>
      <c r="AV107" s="264"/>
      <c r="AW107" s="264"/>
      <c r="AX107" s="264"/>
    </row>
    <row r="108" spans="1:50" ht="409.6">
      <c r="AH108" s="264"/>
      <c r="AI108" s="264"/>
      <c r="AJ108" s="264"/>
      <c r="AK108" s="264"/>
      <c r="AL108" s="264"/>
      <c r="AM108" s="264"/>
      <c r="AN108" s="264"/>
      <c r="AO108" s="264"/>
      <c r="AP108" s="264"/>
      <c r="AQ108" s="264"/>
      <c r="AR108" s="264"/>
      <c r="AS108" s="264"/>
      <c r="AT108" s="264"/>
      <c r="AU108" s="264"/>
      <c r="AV108" s="264"/>
      <c r="AW108" s="264"/>
      <c r="AX108" s="264"/>
    </row>
    <row r="109" spans="1:50" ht="409.6">
      <c r="AH109" s="264"/>
      <c r="AI109" s="264"/>
      <c r="AJ109" s="264"/>
      <c r="AK109" s="264"/>
      <c r="AL109" s="264"/>
      <c r="AM109" s="264"/>
      <c r="AN109" s="264"/>
      <c r="AO109" s="264"/>
      <c r="AP109" s="264"/>
      <c r="AQ109" s="264"/>
      <c r="AR109" s="264"/>
      <c r="AS109" s="264"/>
      <c r="AT109" s="264"/>
      <c r="AU109" s="264"/>
      <c r="AV109" s="264"/>
      <c r="AW109" s="264"/>
      <c r="AX109" s="264"/>
    </row>
    <row r="110" spans="1:50" ht="409.6">
      <c r="AH110" s="264"/>
      <c r="AI110" s="264"/>
      <c r="AJ110" s="264"/>
      <c r="AK110" s="264"/>
      <c r="AL110" s="264"/>
      <c r="AM110" s="264"/>
      <c r="AN110" s="264"/>
      <c r="AO110" s="264"/>
      <c r="AP110" s="264"/>
      <c r="AQ110" s="264"/>
      <c r="AR110" s="264"/>
      <c r="AS110" s="264"/>
      <c r="AT110" s="264"/>
      <c r="AU110" s="264"/>
      <c r="AV110" s="264"/>
      <c r="AW110" s="264"/>
      <c r="AX110" s="264"/>
    </row>
    <row r="111" spans="1:50" ht="409.6">
      <c r="AH111" s="264"/>
      <c r="AI111" s="264"/>
      <c r="AJ111" s="264"/>
      <c r="AK111" s="264"/>
      <c r="AL111" s="264"/>
      <c r="AM111" s="264"/>
      <c r="AN111" s="264"/>
      <c r="AO111" s="264"/>
      <c r="AP111" s="264"/>
      <c r="AQ111" s="264"/>
      <c r="AR111" s="264"/>
      <c r="AS111" s="264"/>
      <c r="AT111" s="264"/>
      <c r="AU111" s="264"/>
      <c r="AV111" s="264"/>
      <c r="AW111" s="264"/>
      <c r="AX111" s="264"/>
    </row>
    <row r="112" spans="1:50" ht="409.6">
      <c r="AH112" s="264"/>
      <c r="AI112" s="264"/>
      <c r="AJ112" s="264"/>
      <c r="AK112" s="264"/>
      <c r="AL112" s="264"/>
      <c r="AM112" s="264"/>
      <c r="AN112" s="264"/>
      <c r="AO112" s="264"/>
      <c r="AP112" s="264"/>
      <c r="AQ112" s="264"/>
      <c r="AR112" s="264"/>
      <c r="AS112" s="264"/>
      <c r="AT112" s="264"/>
      <c r="AU112" s="264"/>
      <c r="AV112" s="264"/>
      <c r="AW112" s="264"/>
      <c r="AX112" s="264"/>
    </row>
    <row r="113" spans="34:50" ht="409.6">
      <c r="AH113" s="264"/>
      <c r="AI113" s="264"/>
      <c r="AJ113" s="264"/>
      <c r="AK113" s="264"/>
      <c r="AL113" s="264"/>
      <c r="AM113" s="264"/>
      <c r="AN113" s="264"/>
      <c r="AO113" s="264"/>
      <c r="AP113" s="264"/>
      <c r="AQ113" s="264"/>
      <c r="AR113" s="264"/>
      <c r="AS113" s="264"/>
      <c r="AT113" s="264"/>
      <c r="AU113" s="264"/>
      <c r="AV113" s="264"/>
      <c r="AW113" s="264"/>
      <c r="AX113" s="264"/>
    </row>
    <row r="114" spans="34:50" ht="409.6">
      <c r="AH114" s="264"/>
      <c r="AI114" s="264"/>
      <c r="AJ114" s="264"/>
      <c r="AK114" s="264"/>
      <c r="AL114" s="264"/>
      <c r="AM114" s="264"/>
      <c r="AN114" s="264"/>
      <c r="AO114" s="264"/>
      <c r="AP114" s="264"/>
      <c r="AQ114" s="264"/>
      <c r="AR114" s="264"/>
      <c r="AS114" s="264"/>
      <c r="AT114" s="264"/>
      <c r="AU114" s="264"/>
      <c r="AV114" s="264"/>
      <c r="AW114" s="264"/>
      <c r="AX114" s="264"/>
    </row>
    <row r="115" spans="34:50" ht="409.6">
      <c r="AH115" s="264"/>
      <c r="AI115" s="264"/>
      <c r="AJ115" s="264"/>
      <c r="AK115" s="264"/>
      <c r="AL115" s="264"/>
      <c r="AM115" s="264"/>
      <c r="AN115" s="264"/>
      <c r="AO115" s="264"/>
      <c r="AP115" s="264"/>
      <c r="AQ115" s="264"/>
      <c r="AR115" s="264"/>
      <c r="AS115" s="264"/>
      <c r="AT115" s="264"/>
      <c r="AU115" s="264"/>
      <c r="AV115" s="264"/>
      <c r="AW115" s="264"/>
      <c r="AX115" s="264"/>
    </row>
    <row r="116" spans="34:50" ht="409.6">
      <c r="AH116" s="264"/>
      <c r="AI116" s="264"/>
      <c r="AJ116" s="264"/>
      <c r="AK116" s="264"/>
      <c r="AL116" s="264"/>
      <c r="AM116" s="264"/>
      <c r="AN116" s="264"/>
      <c r="AO116" s="264"/>
      <c r="AP116" s="264"/>
      <c r="AQ116" s="264"/>
      <c r="AR116" s="264"/>
      <c r="AS116" s="264"/>
      <c r="AT116" s="264"/>
      <c r="AU116" s="264"/>
      <c r="AV116" s="264"/>
      <c r="AW116" s="264"/>
      <c r="AX116" s="264"/>
    </row>
    <row r="117" spans="34:50" ht="409.6">
      <c r="AH117" s="264"/>
      <c r="AI117" s="264"/>
      <c r="AJ117" s="264"/>
      <c r="AK117" s="264"/>
      <c r="AL117" s="264"/>
      <c r="AM117" s="264"/>
      <c r="AN117" s="264"/>
      <c r="AO117" s="264"/>
      <c r="AP117" s="264"/>
      <c r="AQ117" s="264"/>
      <c r="AR117" s="264"/>
      <c r="AS117" s="264"/>
      <c r="AT117" s="264"/>
      <c r="AU117" s="264"/>
      <c r="AV117" s="264"/>
      <c r="AW117" s="264"/>
      <c r="AX117" s="264"/>
    </row>
  </sheetData>
  <autoFilter ref="A16:Q111"/>
  <mergeCells count="18">
    <mergeCell ref="C79:E79"/>
    <mergeCell ref="C80:E80"/>
    <mergeCell ref="C81:E81"/>
    <mergeCell ref="J82:N82"/>
    <mergeCell ref="M13:P13"/>
    <mergeCell ref="F14:K14"/>
    <mergeCell ref="L14:P14"/>
    <mergeCell ref="A14:A15"/>
    <mergeCell ref="B14:B15"/>
    <mergeCell ref="C14:C15"/>
    <mergeCell ref="D14:D15"/>
    <mergeCell ref="E14:E15"/>
    <mergeCell ref="A1:P1"/>
    <mergeCell ref="C2:N2"/>
    <mergeCell ref="A3:P3"/>
    <mergeCell ref="A12:J12"/>
    <mergeCell ref="K12:L12"/>
    <mergeCell ref="N12:O12"/>
  </mergeCells>
  <conditionalFormatting sqref="P5:P9">
    <cfRule type="expression" priority="1" stopIfTrue="1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Koptame</vt:lpstr>
      <vt:lpstr>Kops. 73,74, 71,72,72-1 kab.</vt:lpstr>
      <vt:lpstr>73 (208) kab</vt:lpstr>
      <vt:lpstr>74 (210)kab.</vt:lpstr>
      <vt:lpstr>Tiesu zale 71 kab.</vt:lpstr>
      <vt:lpstr>Tiesu zale 72 kab.</vt:lpstr>
      <vt:lpstr> Telpa 72-1</vt:lpstr>
      <vt:lpstr>' Telpa 72-1'!Print_Area</vt:lpstr>
      <vt:lpstr>'73 (208) kab'!Print_Area</vt:lpstr>
      <vt:lpstr>'74 (210)kab.'!Print_Area</vt:lpstr>
      <vt:lpstr>Koptame!Print_Area</vt:lpstr>
      <vt:lpstr>'Tiesu zale 71 kab.'!Print_Area</vt:lpstr>
      <vt:lpstr>'Tiesu zale 72 kab.'!Print_Area</vt:lpstr>
      <vt:lpstr>' Telpa 72-1'!Print_Titles</vt:lpstr>
      <vt:lpstr>'73 (208) kab'!Print_Titles</vt:lpstr>
      <vt:lpstr>'74 (210)kab.'!Print_Titles</vt:lpstr>
      <vt:lpstr>'Tiesu zale 71 kab.'!Print_Titles</vt:lpstr>
      <vt:lpstr>'Tiesu zale 72 kab.'!Print_Titles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Māris Meņģelsons</dc:creator>
  <cp:lastModifiedBy>Uldis Berzins</cp:lastModifiedBy>
  <cp:lastPrinted>2019-04-24T10:45:28Z</cp:lastPrinted>
  <dcterms:created xsi:type="dcterms:W3CDTF">2003-10-12T22:13:30Z</dcterms:created>
  <dcterms:modified xsi:type="dcterms:W3CDTF">2019-05-13T08:00:26Z</dcterms:modified>
</cp:coreProperties>
</file>